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60" windowWidth="19155" windowHeight="8460"/>
  </bookViews>
  <sheets>
    <sheet name="アンケート結果" sheetId="1" r:id="rId1"/>
    <sheet name="選んだ理由" sheetId="6" r:id="rId2"/>
    <sheet name="-" sheetId="4" r:id="rId3"/>
  </sheets>
  <calcPr calcId="145621"/>
</workbook>
</file>

<file path=xl/calcChain.xml><?xml version="1.0" encoding="utf-8"?>
<calcChain xmlns="http://schemas.openxmlformats.org/spreadsheetml/2006/main">
  <c r="N301" i="6" l="1"/>
  <c r="N300" i="6"/>
  <c r="N299" i="6"/>
  <c r="N298" i="6"/>
  <c r="N297" i="6"/>
  <c r="N296" i="6"/>
  <c r="N295" i="6"/>
  <c r="N294" i="6"/>
  <c r="N293" i="6"/>
  <c r="N292" i="6"/>
  <c r="N291" i="6"/>
  <c r="N290" i="6"/>
  <c r="N289" i="6"/>
  <c r="F301" i="6"/>
  <c r="F300" i="6"/>
  <c r="F299" i="6"/>
  <c r="F298" i="6"/>
  <c r="F297" i="6"/>
  <c r="F296" i="6"/>
  <c r="F295" i="6"/>
  <c r="F294" i="6"/>
  <c r="F293" i="6"/>
  <c r="F292" i="6"/>
  <c r="F291" i="6"/>
  <c r="F290" i="6"/>
  <c r="F289" i="6"/>
  <c r="V76" i="1"/>
  <c r="V75" i="1"/>
  <c r="V74" i="1"/>
  <c r="N76" i="1"/>
  <c r="N75" i="1"/>
  <c r="F75" i="1"/>
  <c r="F76" i="1"/>
  <c r="F74" i="1"/>
  <c r="U82" i="1"/>
  <c r="M83" i="1"/>
  <c r="E93" i="1"/>
  <c r="E92" i="1"/>
  <c r="E91" i="1"/>
  <c r="E90" i="1"/>
  <c r="E89" i="1"/>
  <c r="E88" i="1"/>
  <c r="E87" i="1"/>
  <c r="E86" i="1"/>
  <c r="E85" i="1"/>
  <c r="E84" i="1"/>
  <c r="E83" i="1"/>
  <c r="E82" i="1"/>
  <c r="E94" i="1" s="1"/>
  <c r="V73" i="1"/>
  <c r="V72" i="1"/>
  <c r="V71" i="1"/>
  <c r="V70" i="1"/>
  <c r="V69" i="1"/>
  <c r="V68" i="1"/>
  <c r="V67" i="1"/>
  <c r="V66" i="1"/>
  <c r="V65" i="1"/>
  <c r="N74" i="1"/>
  <c r="N73" i="1"/>
  <c r="N72" i="1"/>
  <c r="N71" i="1"/>
  <c r="N70" i="1"/>
  <c r="N69" i="1"/>
  <c r="N68" i="1"/>
  <c r="N67" i="1"/>
  <c r="N66" i="1"/>
  <c r="N65" i="1"/>
  <c r="V64" i="1"/>
  <c r="N64" i="1"/>
  <c r="F64" i="1"/>
  <c r="F73" i="1" l="1"/>
  <c r="F72" i="1"/>
  <c r="F71" i="1"/>
  <c r="F70" i="1"/>
  <c r="F69" i="1"/>
  <c r="F68" i="1"/>
  <c r="F67" i="1"/>
  <c r="F66" i="1"/>
  <c r="F65" i="1"/>
  <c r="F119" i="1" l="1"/>
  <c r="F120" i="1"/>
  <c r="N120" i="1"/>
  <c r="N121" i="1"/>
  <c r="V122" i="1"/>
  <c r="V123" i="1"/>
  <c r="V118" i="1"/>
  <c r="V119" i="1"/>
  <c r="V120" i="1"/>
  <c r="V121" i="1"/>
  <c r="V117" i="1"/>
  <c r="V116" i="1"/>
  <c r="V115" i="1"/>
  <c r="U109" i="1"/>
  <c r="U110" i="1"/>
  <c r="U108" i="1"/>
  <c r="U107" i="1"/>
  <c r="U106" i="1"/>
  <c r="U105" i="1"/>
  <c r="U104" i="1"/>
  <c r="U103" i="1"/>
  <c r="E109" i="1"/>
  <c r="E108" i="1"/>
  <c r="N119" i="1"/>
  <c r="N118" i="1"/>
  <c r="N117" i="1"/>
  <c r="N116" i="1"/>
  <c r="N115" i="1"/>
  <c r="N114" i="1"/>
  <c r="U111" i="1"/>
  <c r="M108" i="1"/>
  <c r="M109" i="1"/>
  <c r="M107" i="1"/>
  <c r="M106" i="1"/>
  <c r="M105" i="1"/>
  <c r="M104" i="1"/>
  <c r="M103" i="1"/>
  <c r="M110" i="1"/>
  <c r="F118" i="1"/>
  <c r="F117" i="1"/>
  <c r="F116" i="1"/>
  <c r="F115" i="1"/>
  <c r="F114" i="1"/>
  <c r="E110" i="1"/>
  <c r="E107" i="1"/>
  <c r="E106" i="1"/>
  <c r="E105" i="1"/>
  <c r="E104" i="1"/>
  <c r="E103" i="1"/>
  <c r="V114" i="1"/>
  <c r="U94" i="1"/>
  <c r="U95" i="1"/>
  <c r="U96" i="1"/>
  <c r="U89" i="1"/>
  <c r="U90" i="1"/>
  <c r="U91" i="1"/>
  <c r="U92" i="1"/>
  <c r="U93" i="1"/>
  <c r="U88" i="1"/>
  <c r="U87" i="1"/>
  <c r="U86" i="1"/>
  <c r="U85" i="1"/>
  <c r="U84" i="1"/>
  <c r="U83" i="1"/>
  <c r="U81" i="1"/>
  <c r="M94" i="1"/>
  <c r="M96" i="1"/>
  <c r="M95" i="1"/>
  <c r="M90" i="1"/>
  <c r="M91" i="1"/>
  <c r="M92" i="1"/>
  <c r="M93" i="1"/>
  <c r="M88" i="1"/>
  <c r="M89" i="1"/>
  <c r="M87" i="1"/>
  <c r="M86" i="1"/>
  <c r="M85" i="1"/>
  <c r="M84" i="1"/>
  <c r="M82" i="1"/>
  <c r="M81" i="1"/>
  <c r="E81" i="1"/>
  <c r="U54" i="1"/>
  <c r="U55" i="1"/>
  <c r="U56" i="1"/>
  <c r="U53" i="1"/>
  <c r="U52" i="1"/>
  <c r="U51" i="1"/>
  <c r="U50" i="1"/>
  <c r="U49" i="1"/>
  <c r="M55" i="1"/>
  <c r="M53" i="1"/>
  <c r="M54" i="1"/>
  <c r="M52" i="1"/>
  <c r="M51" i="1"/>
  <c r="M50" i="1"/>
  <c r="M49" i="1"/>
  <c r="M56" i="1"/>
  <c r="M57" i="1"/>
  <c r="E54" i="1"/>
  <c r="E56" i="1"/>
  <c r="E53" i="1"/>
  <c r="E52" i="1"/>
  <c r="E51" i="1"/>
  <c r="E50" i="1"/>
  <c r="E49" i="1"/>
  <c r="E55" i="1"/>
  <c r="U39" i="1"/>
  <c r="U40" i="1"/>
  <c r="U38" i="1"/>
  <c r="U41" i="1" s="1"/>
  <c r="U37" i="1"/>
  <c r="U36" i="1"/>
  <c r="U35" i="1"/>
  <c r="U34" i="1"/>
  <c r="U33" i="1"/>
  <c r="M40" i="1"/>
  <c r="M41" i="1"/>
  <c r="M42" i="1"/>
  <c r="M38" i="1"/>
  <c r="M39" i="1"/>
  <c r="M37" i="1"/>
  <c r="M36" i="1"/>
  <c r="M35" i="1"/>
  <c r="M34" i="1"/>
  <c r="M33" i="1"/>
  <c r="E39" i="1"/>
  <c r="E41" i="1"/>
  <c r="E40" i="1"/>
  <c r="E38" i="1"/>
  <c r="E37" i="1"/>
  <c r="E36" i="1"/>
  <c r="E35" i="1"/>
  <c r="E34" i="1"/>
  <c r="E33" i="1"/>
  <c r="U19" i="1"/>
  <c r="U21" i="1"/>
  <c r="U20" i="1"/>
  <c r="U15" i="1"/>
  <c r="U16" i="1"/>
  <c r="U17" i="1"/>
  <c r="U18" i="1"/>
  <c r="U14" i="1"/>
  <c r="U13" i="1"/>
  <c r="U12" i="1"/>
  <c r="U11" i="1"/>
  <c r="U10" i="1"/>
  <c r="U9" i="1"/>
  <c r="U8" i="1"/>
  <c r="U7" i="1"/>
  <c r="U6" i="1"/>
  <c r="U5" i="1"/>
  <c r="M24" i="1"/>
  <c r="M16" i="1"/>
  <c r="M17" i="1"/>
  <c r="M18" i="1"/>
  <c r="M19" i="1"/>
  <c r="M20" i="1"/>
  <c r="M21" i="1"/>
  <c r="M22" i="1"/>
  <c r="M23" i="1"/>
  <c r="M15" i="1"/>
  <c r="M25" i="1"/>
  <c r="M7" i="1"/>
  <c r="M13" i="1"/>
  <c r="M14" i="1"/>
  <c r="M12" i="1"/>
  <c r="M11" i="1"/>
  <c r="M10" i="1"/>
  <c r="M9" i="1"/>
  <c r="M8" i="1"/>
  <c r="M6" i="1"/>
  <c r="M5" i="1"/>
  <c r="E17" i="1"/>
  <c r="E18" i="1"/>
  <c r="E16" i="1"/>
  <c r="E15" i="1"/>
  <c r="E14" i="1"/>
  <c r="E13" i="1"/>
  <c r="E12" i="1"/>
  <c r="E11" i="1"/>
  <c r="E10" i="1"/>
  <c r="E9" i="1"/>
  <c r="E8" i="1"/>
  <c r="E7" i="1"/>
  <c r="E6" i="1"/>
  <c r="E5" i="1"/>
  <c r="N122" i="1" l="1"/>
  <c r="F121" i="1"/>
  <c r="M26" i="1"/>
  <c r="E19" i="1"/>
</calcChain>
</file>

<file path=xl/sharedStrings.xml><?xml version="1.0" encoding="utf-8"?>
<sst xmlns="http://schemas.openxmlformats.org/spreadsheetml/2006/main" count="4516" uniqueCount="740">
  <si>
    <t>Q1.好きな戦国武将は誰？</t>
  </si>
  <si>
    <t>Q2.実は腰痛が、かなり酷そうな戦国武将は誰？その理由は？</t>
  </si>
  <si>
    <t>Q3.腰痛とは無縁そうな戦国武将は誰？その理由は？</t>
  </si>
  <si>
    <t>Q4.戦国時代に多そうな腰痛の原因は？</t>
  </si>
  <si>
    <t>Q5.長引く腰痛のように攻略が難しそうなお城は？その理由は？</t>
  </si>
  <si>
    <t>Q6.あなたの腰痛を戦国武将に例えるなら、誰？その理由は？</t>
  </si>
  <si>
    <t>Q7.参戦すると、腰痛が悪化しそうな戦国時代の戦いは？その理由は？</t>
  </si>
  <si>
    <t>歴男</t>
    <rPh sb="0" eb="2">
      <t>レキオトコ</t>
    </rPh>
    <phoneticPr fontId="1"/>
  </si>
  <si>
    <t>歴女</t>
    <rPh sb="0" eb="2">
      <t>レキジョ</t>
    </rPh>
    <phoneticPr fontId="1"/>
  </si>
  <si>
    <t>全体（歴男＋歴女）</t>
    <rPh sb="0" eb="2">
      <t>ゼンタイ</t>
    </rPh>
    <rPh sb="3" eb="4">
      <t>レキ</t>
    </rPh>
    <rPh sb="4" eb="5">
      <t>オトコ</t>
    </rPh>
    <rPh sb="6" eb="8">
      <t>レキジョ</t>
    </rPh>
    <phoneticPr fontId="1"/>
  </si>
  <si>
    <t>１位</t>
    <rPh sb="1" eb="2">
      <t>イ</t>
    </rPh>
    <phoneticPr fontId="1"/>
  </si>
  <si>
    <t>２位</t>
    <rPh sb="1" eb="2">
      <t>イ</t>
    </rPh>
    <phoneticPr fontId="1"/>
  </si>
  <si>
    <t>３位</t>
    <rPh sb="1" eb="2">
      <t>イ</t>
    </rPh>
    <phoneticPr fontId="1"/>
  </si>
  <si>
    <t>４位</t>
    <rPh sb="1" eb="2">
      <t>イ</t>
    </rPh>
    <phoneticPr fontId="1"/>
  </si>
  <si>
    <t>５位</t>
    <rPh sb="1" eb="2">
      <t>イ</t>
    </rPh>
    <phoneticPr fontId="1"/>
  </si>
  <si>
    <t>６位</t>
    <rPh sb="1" eb="2">
      <t>イ</t>
    </rPh>
    <phoneticPr fontId="1"/>
  </si>
  <si>
    <t>７位</t>
    <rPh sb="1" eb="2">
      <t>イ</t>
    </rPh>
    <phoneticPr fontId="1"/>
  </si>
  <si>
    <t>８位</t>
    <rPh sb="1" eb="2">
      <t>イ</t>
    </rPh>
    <phoneticPr fontId="1"/>
  </si>
  <si>
    <t>９位</t>
    <rPh sb="1" eb="2">
      <t>イ</t>
    </rPh>
    <phoneticPr fontId="1"/>
  </si>
  <si>
    <t>１０位</t>
    <rPh sb="2" eb="3">
      <t>イ</t>
    </rPh>
    <phoneticPr fontId="1"/>
  </si>
  <si>
    <t>織田信長</t>
    <rPh sb="0" eb="2">
      <t>オダ</t>
    </rPh>
    <rPh sb="2" eb="4">
      <t>ノブナガ</t>
    </rPh>
    <phoneticPr fontId="1"/>
  </si>
  <si>
    <t>64票</t>
    <rPh sb="2" eb="3">
      <t>ヒョウ</t>
    </rPh>
    <phoneticPr fontId="1"/>
  </si>
  <si>
    <t>武田信玄</t>
    <rPh sb="0" eb="2">
      <t>タケダ</t>
    </rPh>
    <rPh sb="2" eb="4">
      <t>シンゲン</t>
    </rPh>
    <phoneticPr fontId="1"/>
  </si>
  <si>
    <t>19票</t>
    <rPh sb="2" eb="3">
      <t>ヒョウ</t>
    </rPh>
    <phoneticPr fontId="1"/>
  </si>
  <si>
    <t>徳川家康</t>
    <rPh sb="0" eb="4">
      <t>トクガワイエヤス</t>
    </rPh>
    <phoneticPr fontId="1"/>
  </si>
  <si>
    <t>14票</t>
    <rPh sb="2" eb="3">
      <t>ヒョウ</t>
    </rPh>
    <phoneticPr fontId="1"/>
  </si>
  <si>
    <t>上杉謙信</t>
  </si>
  <si>
    <t>上杉謙信</t>
    <rPh sb="0" eb="4">
      <t>ウエスギケンシン</t>
    </rPh>
    <phoneticPr fontId="1"/>
  </si>
  <si>
    <t>13票</t>
    <rPh sb="2" eb="3">
      <t>ヒョウ</t>
    </rPh>
    <phoneticPr fontId="1"/>
  </si>
  <si>
    <t>伊達政宗</t>
    <rPh sb="0" eb="2">
      <t>ダテ</t>
    </rPh>
    <rPh sb="2" eb="4">
      <t>マサムネ</t>
    </rPh>
    <phoneticPr fontId="1"/>
  </si>
  <si>
    <t>豊臣秀吉</t>
    <rPh sb="0" eb="4">
      <t>トヨトミヒデヨシ</t>
    </rPh>
    <phoneticPr fontId="1"/>
  </si>
  <si>
    <t>11票</t>
    <rPh sb="2" eb="3">
      <t>ヒョウ</t>
    </rPh>
    <phoneticPr fontId="1"/>
  </si>
  <si>
    <t>真田幸村</t>
    <rPh sb="0" eb="2">
      <t>サナダ</t>
    </rPh>
    <rPh sb="2" eb="4">
      <t>ユキムラ</t>
    </rPh>
    <phoneticPr fontId="1"/>
  </si>
  <si>
    <t>10票</t>
    <rPh sb="2" eb="3">
      <t>ヒョウ</t>
    </rPh>
    <phoneticPr fontId="1"/>
  </si>
  <si>
    <t>石田三成</t>
    <rPh sb="0" eb="4">
      <t>イシダミツナリ</t>
    </rPh>
    <phoneticPr fontId="1"/>
  </si>
  <si>
    <t>5票</t>
    <rPh sb="1" eb="2">
      <t>ヒョウ</t>
    </rPh>
    <phoneticPr fontId="1"/>
  </si>
  <si>
    <t>明智光秀</t>
    <rPh sb="0" eb="2">
      <t>アケチ</t>
    </rPh>
    <rPh sb="2" eb="4">
      <t>ミツヒデ</t>
    </rPh>
    <phoneticPr fontId="1"/>
  </si>
  <si>
    <t>4票</t>
    <rPh sb="1" eb="2">
      <t>ヒョウ</t>
    </rPh>
    <phoneticPr fontId="1"/>
  </si>
  <si>
    <t>黒田官兵衛</t>
    <rPh sb="0" eb="5">
      <t>クロダカンベエ</t>
    </rPh>
    <phoneticPr fontId="1"/>
  </si>
  <si>
    <t>2票</t>
    <rPh sb="1" eb="2">
      <t>ヒョウ</t>
    </rPh>
    <phoneticPr fontId="1"/>
  </si>
  <si>
    <t>吉川元春</t>
    <rPh sb="0" eb="2">
      <t>ヨシカワ</t>
    </rPh>
    <rPh sb="2" eb="4">
      <t>モトハル</t>
    </rPh>
    <phoneticPr fontId="1"/>
  </si>
  <si>
    <t>3票</t>
    <rPh sb="1" eb="2">
      <t>ヒョウ</t>
    </rPh>
    <phoneticPr fontId="1"/>
  </si>
  <si>
    <t>前田慶次</t>
    <rPh sb="0" eb="4">
      <t>マエダケイジ</t>
    </rPh>
    <phoneticPr fontId="1"/>
  </si>
  <si>
    <t>徳川家康</t>
    <rPh sb="0" eb="2">
      <t>トクガワ</t>
    </rPh>
    <rPh sb="2" eb="4">
      <t>イエヤス</t>
    </rPh>
    <phoneticPr fontId="1"/>
  </si>
  <si>
    <t>51票</t>
    <rPh sb="2" eb="3">
      <t>ヒョウ</t>
    </rPh>
    <phoneticPr fontId="1"/>
  </si>
  <si>
    <t>25票</t>
    <rPh sb="2" eb="3">
      <t>ヒョウ</t>
    </rPh>
    <phoneticPr fontId="1"/>
  </si>
  <si>
    <t>武田信玄</t>
    <rPh sb="0" eb="4">
      <t>タケダシンゲン</t>
    </rPh>
    <phoneticPr fontId="1"/>
  </si>
  <si>
    <t>9票</t>
    <rPh sb="1" eb="2">
      <t>ヒョウ</t>
    </rPh>
    <phoneticPr fontId="1"/>
  </si>
  <si>
    <t>6票</t>
    <rPh sb="1" eb="2">
      <t>ヒョウ</t>
    </rPh>
    <phoneticPr fontId="1"/>
  </si>
  <si>
    <t>織田信長</t>
    <rPh sb="0" eb="4">
      <t>オダノブナガ</t>
    </rPh>
    <phoneticPr fontId="1"/>
  </si>
  <si>
    <t>48票</t>
    <rPh sb="2" eb="3">
      <t>ヒョウ</t>
    </rPh>
    <phoneticPr fontId="1"/>
  </si>
  <si>
    <t>17票</t>
    <rPh sb="2" eb="3">
      <t>ヒョウ</t>
    </rPh>
    <phoneticPr fontId="1"/>
  </si>
  <si>
    <t>伊達政宗</t>
    <rPh sb="0" eb="4">
      <t>ダテマサムネ</t>
    </rPh>
    <phoneticPr fontId="1"/>
  </si>
  <si>
    <t>7票</t>
    <rPh sb="1" eb="2">
      <t>ヒョウ</t>
    </rPh>
    <phoneticPr fontId="1"/>
  </si>
  <si>
    <t>甲冑が重い</t>
    <rPh sb="0" eb="2">
      <t>カッチュウ</t>
    </rPh>
    <rPh sb="3" eb="4">
      <t>オモ</t>
    </rPh>
    <phoneticPr fontId="1"/>
  </si>
  <si>
    <t>123票</t>
    <rPh sb="3" eb="4">
      <t>ヒョウ</t>
    </rPh>
    <phoneticPr fontId="1"/>
  </si>
  <si>
    <t>馬による長時間の移動</t>
    <rPh sb="0" eb="1">
      <t>ウマ</t>
    </rPh>
    <rPh sb="4" eb="7">
      <t>チョウジカン</t>
    </rPh>
    <rPh sb="8" eb="10">
      <t>イドウ</t>
    </rPh>
    <phoneticPr fontId="1"/>
  </si>
  <si>
    <t>88票</t>
    <rPh sb="2" eb="3">
      <t>ヒョウ</t>
    </rPh>
    <phoneticPr fontId="1"/>
  </si>
  <si>
    <t>乗馬中の腰への振動</t>
    <rPh sb="0" eb="2">
      <t>ジョウバ</t>
    </rPh>
    <rPh sb="2" eb="3">
      <t>チュウ</t>
    </rPh>
    <rPh sb="4" eb="5">
      <t>コシ</t>
    </rPh>
    <rPh sb="7" eb="9">
      <t>シンドウ</t>
    </rPh>
    <phoneticPr fontId="1"/>
  </si>
  <si>
    <t>83票</t>
    <rPh sb="2" eb="3">
      <t>ヒョウ</t>
    </rPh>
    <phoneticPr fontId="1"/>
  </si>
  <si>
    <t>刀が重い</t>
    <rPh sb="0" eb="1">
      <t>カタナ</t>
    </rPh>
    <rPh sb="2" eb="3">
      <t>オモ</t>
    </rPh>
    <phoneticPr fontId="1"/>
  </si>
  <si>
    <t>67票</t>
    <rPh sb="2" eb="3">
      <t>ヒョウ</t>
    </rPh>
    <phoneticPr fontId="1"/>
  </si>
  <si>
    <t>栄養不足</t>
    <rPh sb="0" eb="4">
      <t>エイヨウブソク</t>
    </rPh>
    <phoneticPr fontId="1"/>
  </si>
  <si>
    <t>戦場で立ちっぱなし</t>
    <rPh sb="0" eb="2">
      <t>センジョウ</t>
    </rPh>
    <rPh sb="3" eb="4">
      <t>タ</t>
    </rPh>
    <phoneticPr fontId="1"/>
  </si>
  <si>
    <t>49票</t>
    <rPh sb="2" eb="3">
      <t>ヒョウ</t>
    </rPh>
    <phoneticPr fontId="1"/>
  </si>
  <si>
    <t>落馬事故</t>
    <rPh sb="0" eb="4">
      <t>ラクバジコ</t>
    </rPh>
    <phoneticPr fontId="1"/>
  </si>
  <si>
    <t>戦が多い</t>
    <rPh sb="0" eb="1">
      <t>イクサ</t>
    </rPh>
    <rPh sb="2" eb="3">
      <t>オオ</t>
    </rPh>
    <phoneticPr fontId="1"/>
  </si>
  <si>
    <t>鉄砲が重い</t>
  </si>
  <si>
    <t>鉄砲が重い</t>
    <rPh sb="0" eb="2">
      <t>テッポウ</t>
    </rPh>
    <rPh sb="3" eb="4">
      <t>オモ</t>
    </rPh>
    <phoneticPr fontId="1"/>
  </si>
  <si>
    <t>42票</t>
    <rPh sb="2" eb="3">
      <t>ヒョウ</t>
    </rPh>
    <phoneticPr fontId="1"/>
  </si>
  <si>
    <t>睡眠環境の悪さ</t>
    <rPh sb="0" eb="4">
      <t>スイミンカンキョウ</t>
    </rPh>
    <rPh sb="5" eb="6">
      <t>ワル</t>
    </rPh>
    <phoneticPr fontId="1"/>
  </si>
  <si>
    <t>41票</t>
    <rPh sb="2" eb="3">
      <t>ヒョウ</t>
    </rPh>
    <phoneticPr fontId="1"/>
  </si>
  <si>
    <t>大阪城</t>
    <rPh sb="0" eb="3">
      <t>オオサカジョウ</t>
    </rPh>
    <phoneticPr fontId="1"/>
  </si>
  <si>
    <t>32票</t>
    <rPh sb="2" eb="3">
      <t>ヒョウ</t>
    </rPh>
    <phoneticPr fontId="1"/>
  </si>
  <si>
    <t>熊本城</t>
    <rPh sb="0" eb="2">
      <t>クマモト</t>
    </rPh>
    <rPh sb="2" eb="3">
      <t>ジョウ</t>
    </rPh>
    <phoneticPr fontId="1"/>
  </si>
  <si>
    <t>22票</t>
    <rPh sb="2" eb="3">
      <t>ヒョウ</t>
    </rPh>
    <phoneticPr fontId="1"/>
  </si>
  <si>
    <t>姫路城</t>
    <rPh sb="0" eb="3">
      <t>ヒメジジョウ</t>
    </rPh>
    <phoneticPr fontId="1"/>
  </si>
  <si>
    <t>小田原城</t>
    <rPh sb="0" eb="4">
      <t>オダワラジョウ</t>
    </rPh>
    <phoneticPr fontId="1"/>
  </si>
  <si>
    <t>20票</t>
    <rPh sb="2" eb="3">
      <t>ヒョウ</t>
    </rPh>
    <phoneticPr fontId="1"/>
  </si>
  <si>
    <t>江戸城</t>
    <rPh sb="0" eb="3">
      <t>エドジョウ</t>
    </rPh>
    <phoneticPr fontId="1"/>
  </si>
  <si>
    <t>12票</t>
    <rPh sb="2" eb="3">
      <t>ヒョウ</t>
    </rPh>
    <phoneticPr fontId="1"/>
  </si>
  <si>
    <t>8票</t>
    <rPh sb="1" eb="2">
      <t>ヒョウ</t>
    </rPh>
    <phoneticPr fontId="1"/>
  </si>
  <si>
    <t>名古屋城</t>
    <rPh sb="0" eb="3">
      <t>ナゴヤ</t>
    </rPh>
    <rPh sb="3" eb="4">
      <t>ジョウ</t>
    </rPh>
    <phoneticPr fontId="1"/>
  </si>
  <si>
    <t>岐阜城</t>
    <rPh sb="0" eb="3">
      <t>ギフジョウ</t>
    </rPh>
    <phoneticPr fontId="1"/>
  </si>
  <si>
    <t>上田城</t>
    <rPh sb="0" eb="3">
      <t>ウエダジョウ</t>
    </rPh>
    <phoneticPr fontId="1"/>
  </si>
  <si>
    <t>安土城</t>
    <rPh sb="0" eb="3">
      <t>アヅチジョウ</t>
    </rPh>
    <phoneticPr fontId="1"/>
  </si>
  <si>
    <t>明智光秀</t>
    <rPh sb="0" eb="4">
      <t>アケチミツヒデ</t>
    </rPh>
    <phoneticPr fontId="1"/>
  </si>
  <si>
    <t>関ヶ原の戦い</t>
    <rPh sb="0" eb="3">
      <t>セキガハラ</t>
    </rPh>
    <rPh sb="4" eb="5">
      <t>タタカ</t>
    </rPh>
    <phoneticPr fontId="1"/>
  </si>
  <si>
    <t>川中島の戦い</t>
    <rPh sb="0" eb="3">
      <t>カワナカジマ</t>
    </rPh>
    <rPh sb="4" eb="5">
      <t>タタカ</t>
    </rPh>
    <phoneticPr fontId="1"/>
  </si>
  <si>
    <t>桶狭間の戦い</t>
    <rPh sb="0" eb="3">
      <t>オケハザマ</t>
    </rPh>
    <rPh sb="4" eb="5">
      <t>タタカ</t>
    </rPh>
    <phoneticPr fontId="1"/>
  </si>
  <si>
    <t>長篠の戦い</t>
    <rPh sb="0" eb="4">
      <t>ナガシノノタタカイ</t>
    </rPh>
    <phoneticPr fontId="1"/>
  </si>
  <si>
    <t>応仁の乱</t>
    <rPh sb="0" eb="2">
      <t>オウニン</t>
    </rPh>
    <rPh sb="3" eb="4">
      <t>ラン</t>
    </rPh>
    <phoneticPr fontId="1"/>
  </si>
  <si>
    <t>34票</t>
    <rPh sb="2" eb="3">
      <t>ヒョウ</t>
    </rPh>
    <phoneticPr fontId="1"/>
  </si>
  <si>
    <t>上杉謙信</t>
    <rPh sb="0" eb="2">
      <t>ウエスギ</t>
    </rPh>
    <rPh sb="2" eb="4">
      <t>ケンシン</t>
    </rPh>
    <phoneticPr fontId="1"/>
  </si>
  <si>
    <t>前田慶次</t>
    <rPh sb="0" eb="2">
      <t>マエダ</t>
    </rPh>
    <rPh sb="2" eb="4">
      <t>ケイジ</t>
    </rPh>
    <phoneticPr fontId="1"/>
  </si>
  <si>
    <t>黒田官兵衛</t>
    <rPh sb="0" eb="2">
      <t>クロダ</t>
    </rPh>
    <rPh sb="2" eb="5">
      <t>カンベエ</t>
    </rPh>
    <phoneticPr fontId="1"/>
  </si>
  <si>
    <t>５位</t>
    <rPh sb="1" eb="2">
      <t>イ</t>
    </rPh>
    <phoneticPr fontId="1"/>
  </si>
  <si>
    <t>26票</t>
    <rPh sb="2" eb="3">
      <t>ヒョウ</t>
    </rPh>
    <phoneticPr fontId="1"/>
  </si>
  <si>
    <t>15票</t>
    <rPh sb="2" eb="3">
      <t>ヒョウ</t>
    </rPh>
    <phoneticPr fontId="1"/>
  </si>
  <si>
    <t>29票</t>
    <rPh sb="2" eb="3">
      <t>ヒョウ</t>
    </rPh>
    <phoneticPr fontId="1"/>
  </si>
  <si>
    <t>66票</t>
    <rPh sb="2" eb="3">
      <t>ヒョウ</t>
    </rPh>
    <phoneticPr fontId="1"/>
  </si>
  <si>
    <t>乗馬中の腰への振動</t>
    <rPh sb="0" eb="3">
      <t>ジョウバチュウ</t>
    </rPh>
    <rPh sb="4" eb="5">
      <t>コシ</t>
    </rPh>
    <rPh sb="7" eb="9">
      <t>シンドウ</t>
    </rPh>
    <phoneticPr fontId="1"/>
  </si>
  <si>
    <t>45票</t>
    <rPh sb="2" eb="3">
      <t>ヒョウ</t>
    </rPh>
    <phoneticPr fontId="1"/>
  </si>
  <si>
    <t>28票</t>
    <rPh sb="2" eb="3">
      <t>ヒョウ</t>
    </rPh>
    <phoneticPr fontId="1"/>
  </si>
  <si>
    <t>43票</t>
    <rPh sb="2" eb="3">
      <t>ヒョウ</t>
    </rPh>
    <phoneticPr fontId="1"/>
  </si>
  <si>
    <t>歩きすぎ</t>
    <rPh sb="0" eb="1">
      <t>アル</t>
    </rPh>
    <phoneticPr fontId="1"/>
  </si>
  <si>
    <t>戦国社会特有のストレス</t>
    <rPh sb="0" eb="2">
      <t>センゴク</t>
    </rPh>
    <rPh sb="2" eb="4">
      <t>シャカイ</t>
    </rPh>
    <rPh sb="4" eb="6">
      <t>トクユウ</t>
    </rPh>
    <phoneticPr fontId="1"/>
  </si>
  <si>
    <t>１０位</t>
    <rPh sb="2" eb="3">
      <t>イ</t>
    </rPh>
    <phoneticPr fontId="1"/>
  </si>
  <si>
    <t>23票</t>
    <rPh sb="2" eb="3">
      <t>ヒョウ</t>
    </rPh>
    <phoneticPr fontId="1"/>
  </si>
  <si>
    <t>18票</t>
    <rPh sb="2" eb="3">
      <t>ヒョウ</t>
    </rPh>
    <phoneticPr fontId="1"/>
  </si>
  <si>
    <t>熊本城</t>
    <rPh sb="0" eb="3">
      <t>クマモトジョウ</t>
    </rPh>
    <phoneticPr fontId="1"/>
  </si>
  <si>
    <t>彦根城</t>
    <rPh sb="0" eb="3">
      <t>ヒコネジョウ</t>
    </rPh>
    <phoneticPr fontId="1"/>
  </si>
  <si>
    <t>浜松城</t>
    <rPh sb="0" eb="3">
      <t>ハママツジョウ</t>
    </rPh>
    <phoneticPr fontId="1"/>
  </si>
  <si>
    <t>白鷺城</t>
    <rPh sb="0" eb="3">
      <t>シラサギジョウ</t>
    </rPh>
    <phoneticPr fontId="1"/>
  </si>
  <si>
    <t>若松城</t>
    <rPh sb="0" eb="2">
      <t>ワカマツ</t>
    </rPh>
    <rPh sb="2" eb="3">
      <t>ジョウ</t>
    </rPh>
    <phoneticPr fontId="1"/>
  </si>
  <si>
    <t>金沢城</t>
    <rPh sb="0" eb="2">
      <t>カナザワ</t>
    </rPh>
    <rPh sb="2" eb="3">
      <t>ジョウ</t>
    </rPh>
    <phoneticPr fontId="1"/>
  </si>
  <si>
    <t>松本城</t>
    <rPh sb="0" eb="3">
      <t>マツモトジョウ</t>
    </rPh>
    <phoneticPr fontId="1"/>
  </si>
  <si>
    <t>関ヶ原の戦い</t>
    <rPh sb="0" eb="5">
      <t>セキガハラノタタカ</t>
    </rPh>
    <phoneticPr fontId="1"/>
  </si>
  <si>
    <t>大坂夏の陣</t>
    <rPh sb="0" eb="2">
      <t>オオサカ</t>
    </rPh>
    <rPh sb="2" eb="3">
      <t>ナツ</t>
    </rPh>
    <rPh sb="4" eb="5">
      <t>ジン</t>
    </rPh>
    <phoneticPr fontId="1"/>
  </si>
  <si>
    <t>小田原征伐</t>
    <rPh sb="0" eb="5">
      <t>オダワラセイバツ</t>
    </rPh>
    <phoneticPr fontId="1"/>
  </si>
  <si>
    <t>真田幸村</t>
    <rPh sb="0" eb="4">
      <t>サナダユキムラ</t>
    </rPh>
    <phoneticPr fontId="1"/>
  </si>
  <si>
    <t>石田三成</t>
    <rPh sb="0" eb="2">
      <t>イシダ</t>
    </rPh>
    <rPh sb="2" eb="4">
      <t>ミツナリ</t>
    </rPh>
    <phoneticPr fontId="1"/>
  </si>
  <si>
    <t>直江兼続</t>
    <rPh sb="0" eb="4">
      <t>ナオエカネツグ</t>
    </rPh>
    <phoneticPr fontId="1"/>
  </si>
  <si>
    <t>浅井長政</t>
    <rPh sb="0" eb="2">
      <t>アサイ</t>
    </rPh>
    <rPh sb="2" eb="4">
      <t>ナガマサ</t>
    </rPh>
    <phoneticPr fontId="1"/>
  </si>
  <si>
    <t>蒲生氏郷</t>
    <rPh sb="0" eb="2">
      <t>カバウ</t>
    </rPh>
    <rPh sb="2" eb="3">
      <t>ウジ</t>
    </rPh>
    <rPh sb="3" eb="4">
      <t>ゴウ</t>
    </rPh>
    <phoneticPr fontId="1"/>
  </si>
  <si>
    <t>前田利家</t>
    <rPh sb="0" eb="2">
      <t>マエダ</t>
    </rPh>
    <rPh sb="2" eb="4">
      <t>トシイエ</t>
    </rPh>
    <phoneticPr fontId="1"/>
  </si>
  <si>
    <t>24票</t>
    <rPh sb="2" eb="3">
      <t>ヒョウ</t>
    </rPh>
    <phoneticPr fontId="1"/>
  </si>
  <si>
    <t>30票</t>
    <rPh sb="2" eb="3">
      <t>ヒョウ</t>
    </rPh>
    <phoneticPr fontId="1"/>
  </si>
  <si>
    <t>1票</t>
    <rPh sb="1" eb="2">
      <t>ヒョウ</t>
    </rPh>
    <phoneticPr fontId="1"/>
  </si>
  <si>
    <t>57票</t>
    <rPh sb="2" eb="3">
      <t>ヒョウ</t>
    </rPh>
    <phoneticPr fontId="1"/>
  </si>
  <si>
    <t>39票</t>
    <rPh sb="2" eb="3">
      <t>ヒョウ</t>
    </rPh>
    <phoneticPr fontId="1"/>
  </si>
  <si>
    <t>38票</t>
    <rPh sb="2" eb="3">
      <t>ヒョウ</t>
    </rPh>
    <phoneticPr fontId="1"/>
  </si>
  <si>
    <t>名古屋城</t>
    <rPh sb="0" eb="4">
      <t>ナゴヤジョウ</t>
    </rPh>
    <phoneticPr fontId="1"/>
  </si>
  <si>
    <t>若松城</t>
    <rPh sb="0" eb="3">
      <t>ワカマツジョウ</t>
    </rPh>
    <phoneticPr fontId="1"/>
  </si>
  <si>
    <t>松山城</t>
    <rPh sb="0" eb="3">
      <t>マツヤマジョウ</t>
    </rPh>
    <phoneticPr fontId="1"/>
  </si>
  <si>
    <t>松本城</t>
    <rPh sb="0" eb="2">
      <t>マツモト</t>
    </rPh>
    <rPh sb="2" eb="3">
      <t>ジョウ</t>
    </rPh>
    <phoneticPr fontId="1"/>
  </si>
  <si>
    <t>武田信玄館</t>
    <rPh sb="0" eb="4">
      <t>タケダシンゲン</t>
    </rPh>
    <rPh sb="4" eb="5">
      <t>カン</t>
    </rPh>
    <phoneticPr fontId="1"/>
  </si>
  <si>
    <t>長篠の戦い</t>
    <rPh sb="0" eb="4">
      <t>ナガシノノタタカイイ</t>
    </rPh>
    <phoneticPr fontId="1"/>
  </si>
  <si>
    <t>木崎原の戦い</t>
    <rPh sb="0" eb="2">
      <t>キサキ</t>
    </rPh>
    <rPh sb="2" eb="3">
      <t>ハラ</t>
    </rPh>
    <rPh sb="4" eb="5">
      <t>タタカ</t>
    </rPh>
    <phoneticPr fontId="1"/>
  </si>
  <si>
    <t>荒木村重との戦い</t>
    <rPh sb="0" eb="2">
      <t>アラキ</t>
    </rPh>
    <rPh sb="2" eb="4">
      <t>ムラシゲ</t>
    </rPh>
    <rPh sb="6" eb="7">
      <t>タタカ</t>
    </rPh>
    <phoneticPr fontId="1"/>
  </si>
  <si>
    <t>生き方に憧れます</t>
  </si>
  <si>
    <t>行動力がある</t>
  </si>
  <si>
    <t>かっこよい　メジャーな武将</t>
  </si>
  <si>
    <t>色々新しい試みをしていたから</t>
  </si>
  <si>
    <t>圧倒的なカリスマ性</t>
  </si>
  <si>
    <t>特にない</t>
  </si>
  <si>
    <t>生き方が カッコいい</t>
  </si>
  <si>
    <t>今までの慣習や掟を破りながら、天下統一の一歩手前まで言ったこと</t>
  </si>
  <si>
    <t>カッコいい</t>
  </si>
  <si>
    <t>革命的発想力と実行力</t>
  </si>
  <si>
    <t>最も革新的</t>
  </si>
  <si>
    <t>強い</t>
  </si>
  <si>
    <t>最後がかっこいい</t>
  </si>
  <si>
    <t>なんとなく好き</t>
  </si>
  <si>
    <t>かっこよい</t>
  </si>
  <si>
    <t>革命家だから</t>
  </si>
  <si>
    <t>男らしい人物像が憧れる</t>
  </si>
  <si>
    <t>自分勝手に生きているところ</t>
  </si>
  <si>
    <t>カリスマ</t>
  </si>
  <si>
    <t>なんとなく</t>
  </si>
  <si>
    <t>強いから</t>
  </si>
  <si>
    <t>革新性</t>
  </si>
  <si>
    <t>先進的</t>
  </si>
  <si>
    <t>武勇伝</t>
  </si>
  <si>
    <t>兎にも角にも</t>
  </si>
  <si>
    <t>世間で噂される性格と自分の性格が似てるから</t>
  </si>
  <si>
    <t>かっこいいから</t>
  </si>
  <si>
    <t>勇ましい</t>
  </si>
  <si>
    <t>型破りな武将だから</t>
  </si>
  <si>
    <t>ドラマ性</t>
  </si>
  <si>
    <t>ちょうどいま、はまってる</t>
  </si>
  <si>
    <t>良くも悪くも武将</t>
  </si>
  <si>
    <t>戦国最強</t>
  </si>
  <si>
    <t>映画『影武者』がかっこいい</t>
  </si>
  <si>
    <t>政治と軍事、経済のバランスが取れている</t>
  </si>
  <si>
    <t>優れた戦略家であったから</t>
  </si>
  <si>
    <t>かっこいい</t>
  </si>
  <si>
    <t>苗字が同じ</t>
  </si>
  <si>
    <t>見た目と甲冑がカッコいいので。</t>
  </si>
  <si>
    <t>清廉潔白</t>
  </si>
  <si>
    <t>人柄がいい</t>
  </si>
  <si>
    <t>義に厚いから</t>
  </si>
  <si>
    <t>義賊</t>
  </si>
  <si>
    <t>イメージ</t>
  </si>
  <si>
    <t>紳士的なイメージ</t>
  </si>
  <si>
    <t>義で動くから</t>
  </si>
  <si>
    <t>塩を送ったあたりが感銘を受けた</t>
  </si>
  <si>
    <t>ストイックだから</t>
  </si>
  <si>
    <t>地元当主</t>
  </si>
  <si>
    <t>粋で格好良い</t>
  </si>
  <si>
    <t>面白い逸話が多いから</t>
  </si>
  <si>
    <t>生き様がかっこいいから</t>
  </si>
  <si>
    <t>名将</t>
  </si>
  <si>
    <t>パチスロやパチンコになっているから</t>
  </si>
  <si>
    <t>かっこしいい、武将としての力量</t>
  </si>
  <si>
    <t>真田丸みてから</t>
  </si>
  <si>
    <t>夢がある</t>
  </si>
  <si>
    <t>日本一の武士</t>
  </si>
  <si>
    <t>その生きざまが</t>
  </si>
  <si>
    <t>ものの考え方が柔軟</t>
  </si>
  <si>
    <t>自由な生きざま</t>
  </si>
  <si>
    <t>天下統一</t>
  </si>
  <si>
    <t>低い身分から大出世したから</t>
  </si>
  <si>
    <t>日本統一</t>
    <rPh sb="2" eb="4">
      <t>トウイツ</t>
    </rPh>
    <phoneticPr fontId="1"/>
  </si>
  <si>
    <t>待とうホトトギスだから</t>
  </si>
  <si>
    <t>戦国時代を終わらせたから</t>
  </si>
  <si>
    <t>忍耐強さ</t>
  </si>
  <si>
    <t>どんな逆境にも諦めず全国統一をなし得た</t>
  </si>
  <si>
    <t>何となく</t>
  </si>
  <si>
    <t>掘り下げると面白そうだから。</t>
  </si>
  <si>
    <t>策略家なので</t>
  </si>
  <si>
    <t>智略</t>
  </si>
  <si>
    <t>傾奇者だから</t>
  </si>
  <si>
    <t>えらい</t>
  </si>
  <si>
    <t>身体が重そう</t>
  </si>
  <si>
    <t>加齢</t>
  </si>
  <si>
    <t>背が低いから</t>
  </si>
  <si>
    <t>太っているから</t>
  </si>
  <si>
    <t>腰が重い</t>
  </si>
  <si>
    <t>体格がいいから</t>
  </si>
  <si>
    <t>身体が弱そう</t>
  </si>
  <si>
    <t>晩年はいい歳なので。</t>
  </si>
  <si>
    <t>座ってばかりいそうな気がするから</t>
  </si>
  <si>
    <t>不健康そう</t>
  </si>
  <si>
    <t>体型的に</t>
  </si>
  <si>
    <t>体が重たそうだから</t>
  </si>
  <si>
    <t>あまり動かないから</t>
  </si>
  <si>
    <t>太っていた</t>
  </si>
  <si>
    <t>太っている</t>
  </si>
  <si>
    <t>太ってそう</t>
  </si>
  <si>
    <t>太っているイメージがあるので</t>
  </si>
  <si>
    <t>太ってるイメージで、座ってる絵しかない</t>
  </si>
  <si>
    <t>体型からそう思う。</t>
  </si>
  <si>
    <t>よく馬に乗っていそうだから</t>
  </si>
  <si>
    <t>太ったから</t>
  </si>
  <si>
    <t>常に座っているから</t>
  </si>
  <si>
    <t>雪国で苦労したから</t>
  </si>
  <si>
    <t>よく馬に乗っていた。酒を飲むときも、馬上杯で飲んでいたとか</t>
  </si>
  <si>
    <t>馬上が多い</t>
  </si>
  <si>
    <t>早駆けが多かったから</t>
  </si>
  <si>
    <t>もともと百姓なので</t>
  </si>
  <si>
    <t>　</t>
  </si>
  <si>
    <t>人間じゃなく、猿だからです。</t>
  </si>
  <si>
    <t>さるだから</t>
  </si>
  <si>
    <t>あまり運動してなさそう</t>
  </si>
  <si>
    <t>イメージです</t>
  </si>
  <si>
    <t>座っている姿をよく見かけるから腰に異常がなかったか気になる</t>
  </si>
  <si>
    <t>海外に攻め込んだから</t>
  </si>
  <si>
    <t>やりすぎ</t>
  </si>
  <si>
    <t>弱弱しい</t>
  </si>
  <si>
    <t>走り回っているので</t>
  </si>
  <si>
    <t>３日天下だったから</t>
  </si>
  <si>
    <t>あまり動かなさそう</t>
  </si>
  <si>
    <t>苦労してそう</t>
  </si>
  <si>
    <t>戦いハード</t>
  </si>
  <si>
    <t>メタボで体が大きいので。</t>
  </si>
  <si>
    <t>ずっと馬に乗ってそう</t>
  </si>
  <si>
    <t>何となく腰が重そう　体が大きそう</t>
  </si>
  <si>
    <t>馬に乗るから</t>
  </si>
  <si>
    <t>戦いが多いから</t>
  </si>
  <si>
    <t>太り気味</t>
  </si>
  <si>
    <t>感じ</t>
  </si>
  <si>
    <t>繰り返す戦争</t>
  </si>
  <si>
    <t>目が悪いから体のバランスがおかしそう</t>
  </si>
  <si>
    <t>おもそう</t>
  </si>
  <si>
    <t>うつけだから</t>
  </si>
  <si>
    <t>思うがままに生きたから</t>
  </si>
  <si>
    <t>病気なんて、しなさそうな方だからです。</t>
  </si>
  <si>
    <t>覇王だから</t>
  </si>
  <si>
    <t>迫力がある</t>
  </si>
  <si>
    <t>強そう　</t>
  </si>
  <si>
    <t>細いから</t>
  </si>
  <si>
    <t>スマートな感じで　身が軽そう</t>
  </si>
  <si>
    <t>人に運ばせそう</t>
  </si>
  <si>
    <t>体が丈夫だから</t>
  </si>
  <si>
    <t>姿勢が良さそう</t>
  </si>
  <si>
    <t>賢人</t>
  </si>
  <si>
    <t>身体が強そう</t>
  </si>
  <si>
    <t>イメージに合わないので。</t>
  </si>
  <si>
    <t>いつも忙しそうにしているから</t>
  </si>
  <si>
    <t>動き回っていそうだから</t>
  </si>
  <si>
    <t>丈夫</t>
  </si>
  <si>
    <t>活発</t>
  </si>
  <si>
    <t>細身で動きがよさそう</t>
  </si>
  <si>
    <t>聞いたことがない</t>
  </si>
  <si>
    <t>強そう</t>
  </si>
  <si>
    <t>活発に動いていそうだから</t>
  </si>
  <si>
    <t>強いので</t>
  </si>
  <si>
    <t>わかりません</t>
  </si>
  <si>
    <t>自由そう</t>
  </si>
  <si>
    <t>結構動き回りそう</t>
  </si>
  <si>
    <t>華奢で細い印象があるので。</t>
  </si>
  <si>
    <t>すばしっこそう</t>
  </si>
  <si>
    <t>行動力が凄い</t>
  </si>
  <si>
    <t>よく動きそうだから</t>
  </si>
  <si>
    <t>健康そう</t>
  </si>
  <si>
    <t>猿だから</t>
  </si>
  <si>
    <t>猿なので。</t>
  </si>
  <si>
    <t>いつも座ってる</t>
  </si>
  <si>
    <t>健康に気を使っている</t>
  </si>
  <si>
    <t>あまり動かない感じ</t>
  </si>
  <si>
    <t>ずっと座ってそう</t>
  </si>
  <si>
    <t>健康に気をつけていそう</t>
  </si>
  <si>
    <t>ホトトギスが鳴くまで待っていたから</t>
  </si>
  <si>
    <t>何と無く</t>
  </si>
  <si>
    <t>やせ型</t>
  </si>
  <si>
    <t>武将でありながら常に戦に出ているアウトドア派で運動神経も良さそうだから</t>
  </si>
  <si>
    <t>戦場に出ない</t>
  </si>
  <si>
    <t>温泉にはいっているから</t>
  </si>
  <si>
    <t>かっこいいイメージのため</t>
  </si>
  <si>
    <t>独眼竜政宗だから</t>
  </si>
  <si>
    <t>常に馬に乗ってて強そうだから</t>
  </si>
  <si>
    <t>ゲームでそうだったから</t>
  </si>
  <si>
    <t>すぐには落ちそうにない</t>
  </si>
  <si>
    <t>なし</t>
  </si>
  <si>
    <t>もっとも強固な城</t>
  </si>
  <si>
    <t>結局、秀吉も攻め落としていない</t>
  </si>
  <si>
    <t>広いから</t>
  </si>
  <si>
    <t>高い</t>
  </si>
  <si>
    <t>腰痛だったらなかなか治らず痛みが続く腰痛になりそう。</t>
  </si>
  <si>
    <t>実際になかなか落城しなかったので</t>
  </si>
  <si>
    <t>守りがかたいから</t>
  </si>
  <si>
    <t>守りが固そうなイメージ</t>
  </si>
  <si>
    <t>堕ちないので</t>
  </si>
  <si>
    <t>難攻不落といえばこの城。</t>
  </si>
  <si>
    <t>難攻不落のイメージが強いから</t>
  </si>
  <si>
    <t>難攻不落の城と呼ばれていたから</t>
  </si>
  <si>
    <t>難攻不落の城のイメージがあるからです。</t>
  </si>
  <si>
    <t>防御最高</t>
  </si>
  <si>
    <t>くいもん</t>
  </si>
  <si>
    <t>どっしり立派に立っているので、按配な環境ができていて運動不足になりそう</t>
  </si>
  <si>
    <t>家康も時間がかかった</t>
  </si>
  <si>
    <t>簡単には落ちなかった</t>
  </si>
  <si>
    <t>広すぎ</t>
  </si>
  <si>
    <t>最強</t>
  </si>
  <si>
    <t>沼地が多い</t>
  </si>
  <si>
    <t>織田信長でも攻略できなかった場所だから</t>
  </si>
  <si>
    <t>色々あります</t>
  </si>
  <si>
    <t>戦いが長引くから</t>
  </si>
  <si>
    <t>大きい</t>
  </si>
  <si>
    <t>地形</t>
  </si>
  <si>
    <t>難攻不落の城</t>
  </si>
  <si>
    <t>堀・石垣がすごいので</t>
  </si>
  <si>
    <t>堀があったから</t>
  </si>
  <si>
    <t>堀が大きいので</t>
  </si>
  <si>
    <t>複雑化された構造</t>
  </si>
  <si>
    <t>地元なt</t>
  </si>
  <si>
    <t>大きいので攻めるのが大変</t>
  </si>
  <si>
    <t>多数の門があり、難攻不落</t>
  </si>
  <si>
    <t>色々な仕掛けがありそうなので。</t>
  </si>
  <si>
    <t>作り</t>
  </si>
  <si>
    <t>今も残っているから</t>
  </si>
  <si>
    <t>堅固な守り</t>
  </si>
  <si>
    <t>急な坂があるから</t>
  </si>
  <si>
    <t>急だから</t>
  </si>
  <si>
    <t>何となく様々な仕掛けがあり一筋縄ではいかなそう</t>
  </si>
  <si>
    <t>ない</t>
  </si>
  <si>
    <t>防御</t>
  </si>
  <si>
    <t>入るのが難しそうだから</t>
  </si>
  <si>
    <t>難攻不落のイメージ</t>
  </si>
  <si>
    <t>難攻不落</t>
  </si>
  <si>
    <t>鉄壁の守りであったから</t>
  </si>
  <si>
    <t>攻めにくそう</t>
  </si>
  <si>
    <t>遠いから</t>
  </si>
  <si>
    <t>な」はさ</t>
  </si>
  <si>
    <t>たしかお城につくまで遠かったような</t>
  </si>
  <si>
    <t>首都だから</t>
  </si>
  <si>
    <t>攻めづらそう</t>
  </si>
  <si>
    <t>広そう</t>
  </si>
  <si>
    <t>広い</t>
  </si>
  <si>
    <t>家康が腰痛持ちっぽいので。</t>
  </si>
  <si>
    <t>山城だから</t>
  </si>
  <si>
    <t>山城</t>
  </si>
  <si>
    <t>山の上にある</t>
  </si>
  <si>
    <t>山の上だから</t>
  </si>
  <si>
    <t>難攻不落だと思うから</t>
  </si>
  <si>
    <t>エレベーターがなくなったから</t>
  </si>
  <si>
    <t>名城</t>
  </si>
  <si>
    <t>堀が深いから</t>
  </si>
  <si>
    <t>高いから</t>
  </si>
  <si>
    <t>建てた人物が策略家なので難しそう</t>
  </si>
  <si>
    <t>天空の城だから</t>
  </si>
  <si>
    <t>天下の武将、織田信長の城だから</t>
  </si>
  <si>
    <t>内陸地</t>
  </si>
  <si>
    <t>なさ</t>
  </si>
  <si>
    <t>寒そう</t>
  </si>
  <si>
    <t>何となくでね</t>
  </si>
  <si>
    <t>階段がきつい</t>
  </si>
  <si>
    <t>粘り強い</t>
  </si>
  <si>
    <t>ひっこい</t>
  </si>
  <si>
    <t>好きだから</t>
  </si>
  <si>
    <t>気性が荒いから</t>
  </si>
  <si>
    <t>気が短い</t>
  </si>
  <si>
    <t>前列に無関係</t>
  </si>
  <si>
    <t>騎馬隊だから</t>
  </si>
  <si>
    <t>体が重く腰も重そうな共通点</t>
  </si>
  <si>
    <t>一瞬</t>
  </si>
  <si>
    <t>天敵</t>
  </si>
  <si>
    <t>気を使い過ぎて</t>
  </si>
  <si>
    <t>移動距離が長い</t>
  </si>
  <si>
    <t>それくらいしかわからんわぼけ</t>
  </si>
  <si>
    <t>天下分け目の決戦であったから</t>
  </si>
  <si>
    <t>ふたmんが多そうなので</t>
  </si>
  <si>
    <t>なんじゃ、そりゃ。</t>
  </si>
  <si>
    <t>足場わるそう</t>
  </si>
  <si>
    <t>激しい</t>
  </si>
  <si>
    <t>ぬかるみが多い</t>
  </si>
  <si>
    <t>中腰で撃つ</t>
  </si>
  <si>
    <t>武田軍馬に乗り過ぎ</t>
  </si>
  <si>
    <t>鉄砲が重いから</t>
  </si>
  <si>
    <t>勝敗が着かない</t>
  </si>
  <si>
    <t>湿地で歩きづらそう</t>
  </si>
  <si>
    <t>川辺での移動はキツイ</t>
  </si>
  <si>
    <t>じっとしすぎ</t>
  </si>
  <si>
    <t>時間がかかって腰が痛みそうだから</t>
  </si>
  <si>
    <t>どうしようもないのになかなか落ちない</t>
  </si>
  <si>
    <t>籠城戦だから</t>
  </si>
  <si>
    <t>城を落とすのに時間がかかるので、鎧を長く着なくてはならないからです。</t>
  </si>
  <si>
    <t>優しそうだから</t>
  </si>
  <si>
    <t>誕生日が同じだから</t>
  </si>
  <si>
    <t>最後まで耐えて天下を取ったから</t>
  </si>
  <si>
    <t>賢いから。</t>
  </si>
  <si>
    <t>頭がいいから</t>
  </si>
  <si>
    <t>我慢から自分の地位を確立し江戸幕府の礎を築いたから</t>
  </si>
  <si>
    <t>優しいから</t>
  </si>
  <si>
    <t>がまんして、手練手管をつかって上り詰めた</t>
  </si>
  <si>
    <t>チャーミング</t>
  </si>
  <si>
    <t>リーダーシップがあって戦術に長けている</t>
  </si>
  <si>
    <t>薬研ちゃんの持ち主だったから</t>
  </si>
  <si>
    <t>強いイメージがあるから</t>
  </si>
  <si>
    <t>型破りでかっこいい</t>
  </si>
  <si>
    <t>常識に囚われず新しい事を始めたから</t>
  </si>
  <si>
    <t>天下統一寸前で討たれたドラマチックな武将だから</t>
  </si>
  <si>
    <t>政策が支持出来る</t>
  </si>
  <si>
    <t>時代をかえた天才だから</t>
  </si>
  <si>
    <t>カリスマ的で、色々なシステムの基を作った人だから、</t>
  </si>
  <si>
    <t>戦国武将の中でリーダーだから</t>
  </si>
  <si>
    <t>型破りだけど先見の明をもつ</t>
  </si>
  <si>
    <t>非情なところ</t>
  </si>
  <si>
    <t>エキセントリックだから</t>
  </si>
  <si>
    <t>男らしい</t>
  </si>
  <si>
    <t>格好良い</t>
  </si>
  <si>
    <t>カッコイイ</t>
  </si>
  <si>
    <t>勇敢で　男らしい</t>
  </si>
  <si>
    <t>天才</t>
  </si>
  <si>
    <t>豪快だから</t>
  </si>
  <si>
    <t>良い</t>
  </si>
  <si>
    <t>性格は悪そうですがはメリハリはっきりなところが好きですね</t>
  </si>
  <si>
    <t>有言実行なところ</t>
  </si>
  <si>
    <t>正義感が強い</t>
  </si>
  <si>
    <t>冷静な性格</t>
  </si>
  <si>
    <t>君主としての姿勢</t>
  </si>
  <si>
    <t>先見の明があると思うので</t>
  </si>
  <si>
    <t>すきだから</t>
  </si>
  <si>
    <t>風林火山</t>
  </si>
  <si>
    <t>勇敢だから</t>
  </si>
  <si>
    <t>筋が通ってい</t>
  </si>
  <si>
    <t>戦国のことを本で知った。</t>
  </si>
  <si>
    <t>成り上がり</t>
  </si>
  <si>
    <t>足軽から出世したから</t>
  </si>
  <si>
    <t>面白い</t>
  </si>
  <si>
    <t>頭が良さそう</t>
  </si>
  <si>
    <t>立身出世したから</t>
  </si>
  <si>
    <t>伊達男のイメージ</t>
  </si>
  <si>
    <t>独眼竜がカッコイイ</t>
  </si>
  <si>
    <t>仙台がすき</t>
  </si>
  <si>
    <t>地元を作った人だから</t>
  </si>
  <si>
    <t>仙台出身なので</t>
  </si>
  <si>
    <t>大河ドラマが面白かったから</t>
  </si>
  <si>
    <t>賢い戦術家だから</t>
  </si>
  <si>
    <t>慕われる方だから</t>
  </si>
  <si>
    <t>野心で動く戦国武将が多い世の中で、義を貫いた数少ない武将だから</t>
  </si>
  <si>
    <t>カッコ良い</t>
  </si>
  <si>
    <t>豊富秀吉に清廉潔白忠義だったから。</t>
  </si>
  <si>
    <t>頭がいい</t>
  </si>
  <si>
    <t>織田信長とのことがあるから</t>
  </si>
  <si>
    <t>容貌</t>
  </si>
  <si>
    <t>愛の兜の武将</t>
  </si>
  <si>
    <t>愛妻家過ぎる。自分が同じ立場なら、できないかもしれないので。</t>
  </si>
  <si>
    <t>地元</t>
    <rPh sb="0" eb="2">
      <t>ジモト</t>
    </rPh>
    <phoneticPr fontId="1"/>
  </si>
  <si>
    <t>漫画を見て面白かつたから</t>
  </si>
  <si>
    <t>すごい</t>
  </si>
  <si>
    <t>体につけている装具が重そうだから</t>
  </si>
  <si>
    <t>織田信長にこき使われていたので</t>
  </si>
  <si>
    <t>座ってお茶ばかり飲んでいそう</t>
  </si>
  <si>
    <t>背骨が曲がっていた老人みたいなので</t>
  </si>
  <si>
    <t>ずっと座っているイメージ</t>
  </si>
  <si>
    <t>田舎者でしょ</t>
  </si>
  <si>
    <t>体格的に</t>
  </si>
  <si>
    <t>いつも腰低めに人と接していたように感じるので殿様になっても腰痛だったのではと感じます</t>
  </si>
  <si>
    <t>腰が曲がっている</t>
  </si>
  <si>
    <t>つよいから</t>
  </si>
  <si>
    <t>図体がでかい</t>
  </si>
  <si>
    <t>座りっぱなしだから。</t>
  </si>
  <si>
    <t>常に馬に乗っているイメージ</t>
  </si>
  <si>
    <t>肖像画等を見ると恰幅が良さそうなので腰に負担がありそうだからです</t>
  </si>
  <si>
    <t>甲冑が重そう</t>
  </si>
  <si>
    <t>馬で逃亡することが度々あるから</t>
  </si>
  <si>
    <t>イメージからです。</t>
  </si>
  <si>
    <t>太っていそう</t>
  </si>
  <si>
    <t>座っているから</t>
  </si>
  <si>
    <t>晩年は太ってるから</t>
  </si>
  <si>
    <t>ぐっとがまんしているので</t>
  </si>
  <si>
    <t>小太りなイメージがあるので</t>
  </si>
  <si>
    <t>戦ばかりしているから。</t>
  </si>
  <si>
    <t>座っていることが多そうだから</t>
  </si>
  <si>
    <t>座ってるイメージ</t>
  </si>
  <si>
    <t>当時としては長寿で高齢だったので腰痛持ちの感じを受ける</t>
  </si>
  <si>
    <t>ふっくらしているイメージがあるから</t>
  </si>
  <si>
    <t>年寄りのイメージ</t>
  </si>
  <si>
    <t>太っていそうだから</t>
  </si>
  <si>
    <t>座っているイメージ</t>
  </si>
  <si>
    <t>いつも座っている印象がある。</t>
  </si>
  <si>
    <t>おじんだから</t>
  </si>
  <si>
    <t>老人だから</t>
  </si>
  <si>
    <t>苦労人ぽい</t>
  </si>
  <si>
    <t>脂っこいものばかり食べたり座ってばかりいるイメージがあるから</t>
  </si>
  <si>
    <t>太っててずっと座ってそうなイメージ</t>
  </si>
  <si>
    <t>腰が弱そう</t>
  </si>
  <si>
    <t>なんとなく知性派で線が細いイメージがあるから</t>
  </si>
  <si>
    <t>我慢しそうだから</t>
  </si>
  <si>
    <t>腰が低そう</t>
  </si>
  <si>
    <t>織田信長の恨み</t>
  </si>
  <si>
    <t>馬上が長い</t>
  </si>
  <si>
    <t>戦いの日々を過ごした方だから</t>
  </si>
  <si>
    <t>戦った感じがしない。食にこだわったりなど気をつけていたみたいだから</t>
  </si>
  <si>
    <t>動きが激しそうだから。</t>
  </si>
  <si>
    <t>常に上から目線っぽい</t>
  </si>
  <si>
    <t>あまり戦っていなさそうだから</t>
  </si>
  <si>
    <t>よく動いていそう</t>
  </si>
  <si>
    <t>背が高く姿勢がよさそう</t>
  </si>
  <si>
    <t>動いてばかりだから。</t>
  </si>
  <si>
    <t>元気そう</t>
  </si>
  <si>
    <t>動いてるから</t>
  </si>
  <si>
    <t>活発に動いてそうだから</t>
  </si>
  <si>
    <t>痩せてるから</t>
  </si>
  <si>
    <t>がまんすることがなくので</t>
  </si>
  <si>
    <t>体が強そうだから</t>
  </si>
  <si>
    <t>とにかくよく動きそうなイメージ。腰痛に悩む信長はちょっと嫌だ</t>
  </si>
  <si>
    <t>身軽</t>
  </si>
  <si>
    <t>見た目</t>
  </si>
  <si>
    <t>とても強そうだから</t>
  </si>
  <si>
    <t>いつでも元気そう。</t>
  </si>
  <si>
    <t>マッサージしてそう</t>
  </si>
  <si>
    <t>健康おたくだったので</t>
  </si>
  <si>
    <t>長生きしたと聞いている</t>
  </si>
  <si>
    <t>根性悪でしょ</t>
  </si>
  <si>
    <t>いつも人の上にからものを言い偉そうに感じるので</t>
  </si>
  <si>
    <t>自分で何もしなさそう</t>
  </si>
  <si>
    <t>健康オタクだから</t>
  </si>
  <si>
    <t>あまり動いていないイメージだから。</t>
  </si>
  <si>
    <t>動く事が好きそう</t>
  </si>
  <si>
    <t>長生きしたし、なんとなく飄々としたイメージなので</t>
  </si>
  <si>
    <t>こまめに動いていた印象がある。</t>
  </si>
  <si>
    <t>動き回ってるから</t>
  </si>
  <si>
    <t>小柄だから</t>
  </si>
  <si>
    <t>足軽なので鍛えられている</t>
  </si>
  <si>
    <t>色々動き回って健康そう</t>
  </si>
  <si>
    <t>貫禄がありそうだし、そこまで老齢ではなかったから</t>
  </si>
  <si>
    <t>あまり強く無いから。</t>
  </si>
  <si>
    <t>歩くのが好きそう</t>
  </si>
  <si>
    <t>なんとなく足腰が強そう</t>
  </si>
  <si>
    <t>体が大きいイメージ</t>
  </si>
  <si>
    <t>馬より椅子に座っているイメージ</t>
  </si>
  <si>
    <t>独眼竜だから</t>
  </si>
  <si>
    <t>軽やかなイメージ</t>
  </si>
  <si>
    <t>落城まで時間がかかった</t>
  </si>
  <si>
    <t>堀を埋め立てなければ侵入はかなり難しそうだから</t>
  </si>
  <si>
    <t>堀があって高い</t>
  </si>
  <si>
    <t>難攻不落なので</t>
  </si>
  <si>
    <t>内堀と外堀が長くて近づくことがとても困難</t>
  </si>
  <si>
    <t>特になし</t>
  </si>
  <si>
    <t>池があるから</t>
  </si>
  <si>
    <t>地元で坂道が多くてうんざりするから</t>
  </si>
  <si>
    <t>規模がでかすぎるから。</t>
  </si>
  <si>
    <t>なかなか陥落しなかったところが、徳川家から見れば、長引く痛みを想起させるかなと思ったから</t>
  </si>
  <si>
    <t>お堀が大きく近づきずらそう</t>
  </si>
  <si>
    <t>本丸までくねくね道がずっと続いているし、敷地が広すぎる</t>
  </si>
  <si>
    <t>難攻不落で有名だから</t>
  </si>
  <si>
    <t>長期にならないと難しいと勝てないと思うから</t>
  </si>
  <si>
    <t>築城の名手、加藤清正が築いた城なので</t>
  </si>
  <si>
    <t>修繕を重ねているのが、積み重なる腰の痛みのよう</t>
  </si>
  <si>
    <t>堅強で有名なお城だから</t>
  </si>
  <si>
    <t>頑丈だから。</t>
  </si>
  <si>
    <t>ねずみ返しの石垣がある</t>
  </si>
  <si>
    <t>綺麗で人を寄せ付けない雰囲気なので</t>
  </si>
  <si>
    <t>綺麗だから</t>
  </si>
  <si>
    <t>迷路になっているから</t>
  </si>
  <si>
    <t>入り組んでいるから</t>
  </si>
  <si>
    <t>なんｈとなく</t>
  </si>
  <si>
    <t>大きいから</t>
  </si>
  <si>
    <t>大きい。</t>
  </si>
  <si>
    <t>岡崎城</t>
  </si>
  <si>
    <t>しゃちほこ</t>
  </si>
  <si>
    <t>長期政権</t>
  </si>
  <si>
    <t>山の上にあって頑丈そう</t>
  </si>
  <si>
    <t>日本の中心なので</t>
  </si>
  <si>
    <t>徳川家の権威を全てかけて築城したと思うので</t>
  </si>
  <si>
    <t>人数が多いから。</t>
  </si>
  <si>
    <t>見張りがすごそうだから。</t>
  </si>
  <si>
    <t>立派なかんじがするから</t>
  </si>
  <si>
    <t>内堀で、仕掛けがたくさんある</t>
  </si>
  <si>
    <t>大きいので</t>
  </si>
  <si>
    <t>構造的に</t>
  </si>
  <si>
    <t>そうらしいので</t>
  </si>
  <si>
    <t>黒い</t>
  </si>
  <si>
    <t>人は城なので結束力強そう</t>
  </si>
  <si>
    <t>智将の真田の城だから</t>
  </si>
  <si>
    <t>地元です</t>
  </si>
  <si>
    <t>戦いが上手そう</t>
  </si>
  <si>
    <t>真田昌幸がいるから</t>
  </si>
  <si>
    <t>信長の城だから</t>
  </si>
  <si>
    <t>織田信長が強そうだから</t>
  </si>
  <si>
    <t>田舎だから</t>
  </si>
  <si>
    <t>山の上にあるから</t>
  </si>
  <si>
    <t>粘り強いから</t>
  </si>
  <si>
    <t>とし</t>
  </si>
  <si>
    <t>しつこい</t>
  </si>
  <si>
    <t>卑屈に振舞いながらも機を見て天下を狙ってる</t>
  </si>
  <si>
    <t>しつこそう</t>
  </si>
  <si>
    <t>しつこいから。</t>
  </si>
  <si>
    <t>。</t>
  </si>
  <si>
    <t>頑固そうだから</t>
  </si>
  <si>
    <t>かっちゅう</t>
  </si>
  <si>
    <t>どっしりしてるから</t>
  </si>
  <si>
    <t>何度もいたいが我慢する</t>
  </si>
  <si>
    <t>激しそう</t>
  </si>
  <si>
    <t>一度与えた痛みはなかなか回復しないような粘りがありそうだから</t>
  </si>
  <si>
    <t>戦略があり粘るから</t>
  </si>
  <si>
    <t>島津軍の伏兵部隊はしんどそう</t>
  </si>
  <si>
    <t>勝負がなかなかつきそうにないから</t>
  </si>
  <si>
    <t>長い</t>
  </si>
  <si>
    <t>裏切り</t>
  </si>
  <si>
    <t>有名だから</t>
  </si>
  <si>
    <t>長戦</t>
  </si>
  <si>
    <t>よく動くから。</t>
  </si>
  <si>
    <t>裏切り者が出そう</t>
  </si>
  <si>
    <t>戦場まで遠いから</t>
  </si>
  <si>
    <t>作戦が良くないから。</t>
  </si>
  <si>
    <t>戦いが激しそう</t>
  </si>
  <si>
    <t>鉄砲の三段撃ちが腰に負担をかけそうなので</t>
  </si>
  <si>
    <t>地形的に</t>
  </si>
  <si>
    <t>心痛で。残虐な戦いだったから</t>
  </si>
  <si>
    <t>男性</t>
    <rPh sb="0" eb="2">
      <t>ダンセイ</t>
    </rPh>
    <phoneticPr fontId="1"/>
  </si>
  <si>
    <t>歳</t>
    <rPh sb="0" eb="1">
      <t>サイ</t>
    </rPh>
    <phoneticPr fontId="1"/>
  </si>
  <si>
    <t>会社員</t>
    <rPh sb="0" eb="3">
      <t>カイシャイン</t>
    </rPh>
    <phoneticPr fontId="1"/>
  </si>
  <si>
    <t>公務員</t>
    <rPh sb="0" eb="3">
      <t>コウムイン</t>
    </rPh>
    <phoneticPr fontId="1"/>
  </si>
  <si>
    <t>その他</t>
    <rPh sb="2" eb="3">
      <t>ホカ</t>
    </rPh>
    <phoneticPr fontId="1"/>
  </si>
  <si>
    <t>自営業</t>
    <rPh sb="0" eb="3">
      <t>ジエイギョウ</t>
    </rPh>
    <phoneticPr fontId="1"/>
  </si>
  <si>
    <t>自由業</t>
    <rPh sb="0" eb="3">
      <t>ジユウギョウ</t>
    </rPh>
    <phoneticPr fontId="1"/>
  </si>
  <si>
    <t>会社役員</t>
    <rPh sb="0" eb="2">
      <t>カイシャ</t>
    </rPh>
    <rPh sb="2" eb="4">
      <t>ヤクイン</t>
    </rPh>
    <phoneticPr fontId="1"/>
  </si>
  <si>
    <t>アルバイト</t>
    <phoneticPr fontId="1"/>
  </si>
  <si>
    <t>学生</t>
    <rPh sb="0" eb="2">
      <t>ガクセイ</t>
    </rPh>
    <phoneticPr fontId="1"/>
  </si>
  <si>
    <t>日本統一</t>
  </si>
  <si>
    <t>デブ</t>
  </si>
  <si>
    <t>かなりの女好きらしい</t>
  </si>
  <si>
    <t>内務が多そうなので</t>
  </si>
  <si>
    <t>つよそう</t>
  </si>
  <si>
    <t>楽そうだ</t>
  </si>
  <si>
    <t>なんとなく身軽そうだから</t>
  </si>
  <si>
    <t>やさしさ</t>
  </si>
  <si>
    <t>吉川元春</t>
  </si>
  <si>
    <t>地元</t>
  </si>
  <si>
    <t>計114票</t>
    <rPh sb="0" eb="1">
      <t>ケイ</t>
    </rPh>
    <rPh sb="4" eb="5">
      <t>ヒョウ</t>
    </rPh>
    <phoneticPr fontId="1"/>
  </si>
  <si>
    <t>計90票</t>
    <rPh sb="0" eb="1">
      <t>ケイ</t>
    </rPh>
    <rPh sb="3" eb="4">
      <t>ヒョウ</t>
    </rPh>
    <phoneticPr fontId="1"/>
  </si>
  <si>
    <t>計204票</t>
    <rPh sb="0" eb="1">
      <t>ケイ</t>
    </rPh>
    <rPh sb="4" eb="5">
      <t>ヒョウ</t>
    </rPh>
    <phoneticPr fontId="1"/>
  </si>
  <si>
    <t>25票</t>
    <rPh sb="2" eb="3">
      <t>ヒョウ</t>
    </rPh>
    <phoneticPr fontId="1"/>
  </si>
  <si>
    <t>20票</t>
    <rPh sb="2" eb="3">
      <t>ヒョウ</t>
    </rPh>
    <phoneticPr fontId="1"/>
  </si>
  <si>
    <t>その他</t>
    <rPh sb="2" eb="3">
      <t>タ</t>
    </rPh>
    <phoneticPr fontId="1"/>
  </si>
  <si>
    <t>17票</t>
    <rPh sb="2" eb="3">
      <t>ヒョウ</t>
    </rPh>
    <phoneticPr fontId="1"/>
  </si>
  <si>
    <t>14票</t>
    <rPh sb="2" eb="3">
      <t>ヒョウ</t>
    </rPh>
    <phoneticPr fontId="1"/>
  </si>
  <si>
    <t>立花宗茂</t>
  </si>
  <si>
    <t>本田忠勝</t>
  </si>
  <si>
    <t>島津義弘</t>
  </si>
  <si>
    <t>津軽為信</t>
  </si>
  <si>
    <t>大友宗麟</t>
  </si>
  <si>
    <t>１１位</t>
    <rPh sb="2" eb="3">
      <t>イ</t>
    </rPh>
    <phoneticPr fontId="1"/>
  </si>
  <si>
    <t>戦国と関係ない人</t>
    <rPh sb="0" eb="2">
      <t>センゴク</t>
    </rPh>
    <rPh sb="3" eb="5">
      <t>カンケイ</t>
    </rPh>
    <rPh sb="7" eb="8">
      <t>ヒト</t>
    </rPh>
    <phoneticPr fontId="1"/>
  </si>
  <si>
    <t>真田信之</t>
  </si>
  <si>
    <t>古田織部</t>
  </si>
  <si>
    <t>加藤清正</t>
  </si>
  <si>
    <t>1票</t>
    <rPh sb="1" eb="2">
      <t>ヒョウ</t>
    </rPh>
    <phoneticPr fontId="1"/>
  </si>
  <si>
    <t>5票</t>
    <rPh sb="1" eb="2">
      <t>ヒョウ</t>
    </rPh>
    <phoneticPr fontId="1"/>
  </si>
  <si>
    <t>特になし</t>
    <rPh sb="0" eb="1">
      <t>トク</t>
    </rPh>
    <phoneticPr fontId="1"/>
  </si>
  <si>
    <t>8票</t>
    <rPh sb="1" eb="2">
      <t>ヒョウ</t>
    </rPh>
    <phoneticPr fontId="1"/>
  </si>
  <si>
    <t>67票</t>
    <rPh sb="2" eb="3">
      <t>ヒョウ</t>
    </rPh>
    <phoneticPr fontId="1"/>
  </si>
  <si>
    <t>21票</t>
    <rPh sb="2" eb="3">
      <t>ヒョウ</t>
    </rPh>
    <phoneticPr fontId="1"/>
  </si>
  <si>
    <t>41票</t>
    <rPh sb="2" eb="3">
      <t>ヒョウ</t>
    </rPh>
    <phoneticPr fontId="1"/>
  </si>
  <si>
    <t>11票</t>
    <rPh sb="2" eb="3">
      <t>ヒョウ</t>
    </rPh>
    <phoneticPr fontId="1"/>
  </si>
  <si>
    <t>26票</t>
    <rPh sb="2" eb="3">
      <t>ヒョウ</t>
    </rPh>
    <phoneticPr fontId="1"/>
  </si>
  <si>
    <t>66票</t>
    <rPh sb="2" eb="3">
      <t>ヒョウ</t>
    </rPh>
    <phoneticPr fontId="1"/>
  </si>
  <si>
    <t>31票</t>
    <rPh sb="2" eb="3">
      <t>ヒョウ</t>
    </rPh>
    <phoneticPr fontId="1"/>
  </si>
  <si>
    <t>40票</t>
    <rPh sb="2" eb="3">
      <t>ヒョウ</t>
    </rPh>
    <phoneticPr fontId="1"/>
  </si>
  <si>
    <t>18票</t>
    <rPh sb="2" eb="3">
      <t>ヒョウ</t>
    </rPh>
    <phoneticPr fontId="1"/>
  </si>
  <si>
    <t>23票</t>
    <rPh sb="2" eb="3">
      <t>ヒョウ</t>
    </rPh>
    <phoneticPr fontId="1"/>
  </si>
  <si>
    <t>64票</t>
    <rPh sb="2" eb="3">
      <t>ヒョウ</t>
    </rPh>
    <phoneticPr fontId="1"/>
  </si>
  <si>
    <t>37票</t>
    <rPh sb="2" eb="3">
      <t>ヒョウ</t>
    </rPh>
    <phoneticPr fontId="1"/>
  </si>
  <si>
    <t>3票</t>
    <rPh sb="1" eb="2">
      <t>ヒョウ</t>
    </rPh>
    <phoneticPr fontId="1"/>
  </si>
  <si>
    <t>19票</t>
    <rPh sb="2" eb="3">
      <t>ヒョウ</t>
    </rPh>
    <phoneticPr fontId="1"/>
  </si>
  <si>
    <t>83票</t>
    <rPh sb="2" eb="3">
      <t>ヒョウ</t>
    </rPh>
    <phoneticPr fontId="1"/>
  </si>
  <si>
    <t>147票</t>
    <rPh sb="3" eb="4">
      <t>ヒョウ</t>
    </rPh>
    <phoneticPr fontId="1"/>
  </si>
  <si>
    <t>7票</t>
    <rPh sb="1" eb="2">
      <t>ヒョウ</t>
    </rPh>
    <phoneticPr fontId="1"/>
  </si>
  <si>
    <t>戦国と関係なし</t>
    <rPh sb="0" eb="2">
      <t>センゴク</t>
    </rPh>
    <rPh sb="3" eb="5">
      <t>カンケイ</t>
    </rPh>
    <phoneticPr fontId="1"/>
  </si>
  <si>
    <t>75票</t>
    <rPh sb="2" eb="3">
      <t>ヒョウ</t>
    </rPh>
    <phoneticPr fontId="1"/>
  </si>
  <si>
    <t>158票</t>
    <rPh sb="3" eb="4">
      <t>ヒョウ</t>
    </rPh>
    <phoneticPr fontId="1"/>
  </si>
  <si>
    <t>唯一見たことがあるから</t>
  </si>
  <si>
    <t>解りません</t>
  </si>
  <si>
    <t>頑丈</t>
  </si>
  <si>
    <t>パート</t>
    <phoneticPr fontId="1"/>
  </si>
  <si>
    <t>専業主婦</t>
    <rPh sb="0" eb="4">
      <t>センギョウシュフ</t>
    </rPh>
    <phoneticPr fontId="1"/>
  </si>
  <si>
    <t>自由業</t>
    <rPh sb="0" eb="3">
      <t>ジユウギョウ</t>
    </rPh>
    <phoneticPr fontId="1"/>
  </si>
  <si>
    <t>アルバイト</t>
    <phoneticPr fontId="1"/>
  </si>
  <si>
    <t>アルバイト</t>
    <phoneticPr fontId="1"/>
  </si>
  <si>
    <t>自営業</t>
    <rPh sb="0" eb="3">
      <t>ジエイギョウ</t>
    </rPh>
    <phoneticPr fontId="1"/>
  </si>
  <si>
    <t>学生</t>
    <rPh sb="0" eb="2">
      <t>ガクセイ</t>
    </rPh>
    <phoneticPr fontId="1"/>
  </si>
  <si>
    <t>学生</t>
    <rPh sb="0" eb="2">
      <t>ガクセイ</t>
    </rPh>
    <phoneticPr fontId="1"/>
  </si>
  <si>
    <t>自由業</t>
    <rPh sb="0" eb="3">
      <t>ジユウギョウ</t>
    </rPh>
    <phoneticPr fontId="1"/>
  </si>
  <si>
    <t>女性</t>
    <rPh sb="0" eb="2">
      <t>ジョセイ</t>
    </rPh>
    <phoneticPr fontId="1"/>
  </si>
  <si>
    <t>かっこいいし、武将としての力量</t>
    <phoneticPr fontId="1"/>
  </si>
  <si>
    <t>ひつこい</t>
    <phoneticPr fontId="1"/>
  </si>
  <si>
    <t>ふたんが多そうなので</t>
    <phoneticPr fontId="1"/>
  </si>
  <si>
    <t>なんとなく</t>
    <phoneticPr fontId="1"/>
  </si>
  <si>
    <t>Q4.戦国時代に多そうな腰痛の原因は？（複数回答）</t>
    <rPh sb="20" eb="22">
      <t>フクスウ</t>
    </rPh>
    <rPh sb="22" eb="24">
      <t>カイトウ</t>
    </rPh>
    <phoneticPr fontId="1"/>
  </si>
  <si>
    <t>※204名に調査</t>
    <rPh sb="4" eb="5">
      <t>メイ</t>
    </rPh>
    <rPh sb="6" eb="8">
      <t>チョウサ</t>
    </rPh>
    <phoneticPr fontId="1"/>
  </si>
  <si>
    <t>Q4.戦国時代に多そうな腰痛の原因は？（複数回答）</t>
    <phoneticPr fontId="1"/>
  </si>
  <si>
    <t>4票</t>
    <rPh sb="1" eb="2">
      <t>ヒョウ</t>
    </rPh>
    <phoneticPr fontId="1"/>
  </si>
  <si>
    <t>16票</t>
    <rPh sb="2" eb="3">
      <t>ヒョウ</t>
    </rPh>
    <phoneticPr fontId="1"/>
  </si>
  <si>
    <t>※114名に調査</t>
    <rPh sb="4" eb="5">
      <t>メイ</t>
    </rPh>
    <rPh sb="6" eb="8">
      <t>チョウサ</t>
    </rPh>
    <phoneticPr fontId="1"/>
  </si>
  <si>
    <t>※90名に調査</t>
    <rPh sb="3" eb="4">
      <t>メイ</t>
    </rPh>
    <rPh sb="5" eb="7">
      <t>チョウサ</t>
    </rPh>
    <phoneticPr fontId="1"/>
  </si>
  <si>
    <t>１２位</t>
    <rPh sb="2" eb="3">
      <t>イ</t>
    </rPh>
    <phoneticPr fontId="1"/>
  </si>
  <si>
    <t>戦国社会特有のストレス</t>
  </si>
  <si>
    <t>パワハラによる精神的ストレス</t>
  </si>
  <si>
    <t>１３位</t>
    <rPh sb="2" eb="3">
      <t>イ</t>
    </rPh>
    <phoneticPr fontId="1"/>
  </si>
  <si>
    <t>歩きすぎ</t>
    <rPh sb="0" eb="1">
      <t>アル</t>
    </rPh>
    <phoneticPr fontId="1"/>
  </si>
  <si>
    <t>33票</t>
    <rPh sb="2" eb="3">
      <t>ヒョウ</t>
    </rPh>
    <phoneticPr fontId="1"/>
  </si>
  <si>
    <t>Q2.実は腰痛が、かなり酷そうな戦国武将は誰？</t>
    <phoneticPr fontId="1"/>
  </si>
  <si>
    <t>Q3.腰痛とは無縁そうな戦国武将は誰？</t>
    <phoneticPr fontId="1"/>
  </si>
  <si>
    <t>Q5.長引く腰痛のように攻略が難しそうなお城は？</t>
    <phoneticPr fontId="1"/>
  </si>
  <si>
    <t>Q6.あなたの腰痛を戦国武将に例えるなら、誰？</t>
    <phoneticPr fontId="1"/>
  </si>
  <si>
    <t>Q7.参戦すると、腰痛が悪化しそうな戦国時代の戦いは？</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</si>
</sst>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3" x14ac:knownFonts="1">
    <font>
      <sz val="11"/>
      <color theme="1"/>
      <name val="ＭＳ Ｐゴシック"/>
      <family val="2"/>
      <charset val="128"/>
      <scheme val="minor"/>
    </font>
    <font>
      <sz val="6"/>
      <name val="ＭＳ Ｐゴシック"/>
      <family val="2"/>
      <charset val="128"/>
      <scheme val="minor"/>
    </font>
    <font>
      <sz val="28"/>
      <color theme="1"/>
      <name val="メイリオ"/>
      <family val="3"/>
      <charset val="128"/>
    </font>
    <font>
      <sz val="12"/>
      <color theme="1"/>
      <name val="メイリオ"/>
      <family val="3"/>
      <charset val="128"/>
    </font>
    <font>
      <sz val="28"/>
      <color rgb="FF0070C0"/>
      <name val="メイリオ"/>
      <family val="3"/>
      <charset val="128"/>
    </font>
    <font>
      <sz val="12"/>
      <color rgb="FF0070C0"/>
      <name val="メイリオ"/>
      <family val="3"/>
      <charset val="128"/>
    </font>
    <font>
      <sz val="28"/>
      <color rgb="FFFF0000"/>
      <name val="メイリオ"/>
      <family val="3"/>
      <charset val="128"/>
    </font>
    <font>
      <sz val="12"/>
      <color rgb="FFFF0000"/>
      <name val="メイリオ"/>
      <family val="3"/>
      <charset val="128"/>
    </font>
    <font>
      <sz val="11"/>
      <color theme="1"/>
      <name val="ＭＳ Ｐゴシック"/>
      <family val="3"/>
      <charset val="128"/>
    </font>
    <font>
      <sz val="11"/>
      <color theme="1"/>
      <name val="ＭＳ Ｐゴシック"/>
      <family val="2"/>
      <charset val="128"/>
      <scheme val="minor"/>
    </font>
    <font>
      <sz val="10"/>
      <color theme="1"/>
      <name val="メイリオ"/>
      <family val="3"/>
      <charset val="128"/>
    </font>
    <font>
      <sz val="10"/>
      <color rgb="FF0070C0"/>
      <name val="メイリオ"/>
      <family val="3"/>
      <charset val="128"/>
    </font>
    <font>
      <sz val="10"/>
      <color rgb="FFFF0000"/>
      <name val="メイリオ"/>
      <family val="3"/>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1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176" fontId="3" fillId="0" borderId="0" xfId="1" applyNumberFormat="1" applyFont="1">
      <alignment vertical="center"/>
    </xf>
    <xf numFmtId="176" fontId="3" fillId="0" borderId="0" xfId="0" applyNumberFormat="1" applyFont="1">
      <alignment vertical="center"/>
    </xf>
    <xf numFmtId="176" fontId="5" fillId="0" borderId="0" xfId="1" applyNumberFormat="1" applyFont="1">
      <alignment vertical="center"/>
    </xf>
    <xf numFmtId="176" fontId="5" fillId="0" borderId="0" xfId="0" applyNumberFormat="1" applyFont="1">
      <alignment vertical="center"/>
    </xf>
    <xf numFmtId="176" fontId="7" fillId="0" borderId="0" xfId="1" applyNumberFormat="1" applyFont="1">
      <alignment vertical="center"/>
    </xf>
    <xf numFmtId="176" fontId="7" fillId="0" borderId="0" xfId="0" applyNumberFormat="1"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X123"/>
  <sheetViews>
    <sheetView tabSelected="1" topLeftCell="A112" workbookViewId="0">
      <selection activeCell="H119" sqref="H119"/>
    </sheetView>
  </sheetViews>
  <sheetFormatPr defaultRowHeight="19.5" x14ac:dyDescent="0.15"/>
  <cols>
    <col min="1" max="8" width="9" style="2"/>
    <col min="9" max="16" width="9" style="3"/>
    <col min="17" max="20" width="9" style="4"/>
    <col min="21" max="21" width="9.625" style="4" bestFit="1" customWidth="1"/>
    <col min="22" max="24" width="9" style="4"/>
    <col min="25" max="16384" width="9" style="2"/>
  </cols>
  <sheetData>
    <row r="2" spans="1:24" s="1" customFormat="1" ht="43.5" x14ac:dyDescent="0.15">
      <c r="A2" s="14" t="s">
        <v>9</v>
      </c>
      <c r="B2" s="14"/>
      <c r="C2" s="14"/>
      <c r="D2" s="14"/>
      <c r="E2" s="14"/>
      <c r="F2" s="14"/>
      <c r="G2" s="14"/>
      <c r="H2" s="14"/>
      <c r="I2" s="12" t="s">
        <v>7</v>
      </c>
      <c r="J2" s="12"/>
      <c r="K2" s="12"/>
      <c r="L2" s="12"/>
      <c r="M2" s="12"/>
      <c r="N2" s="12"/>
      <c r="O2" s="12"/>
      <c r="P2" s="12"/>
      <c r="Q2" s="13" t="s">
        <v>8</v>
      </c>
      <c r="R2" s="13"/>
      <c r="S2" s="13"/>
      <c r="T2" s="13"/>
      <c r="U2" s="13"/>
      <c r="V2" s="13"/>
      <c r="W2" s="13"/>
      <c r="X2" s="13"/>
    </row>
    <row r="4" spans="1:24" x14ac:dyDescent="0.15">
      <c r="A4" s="2" t="s">
        <v>0</v>
      </c>
      <c r="D4" s="2" t="s">
        <v>665</v>
      </c>
      <c r="I4" s="3" t="s">
        <v>0</v>
      </c>
      <c r="L4" s="3" t="s">
        <v>663</v>
      </c>
      <c r="Q4" s="4" t="s">
        <v>0</v>
      </c>
      <c r="T4" s="4" t="s">
        <v>664</v>
      </c>
    </row>
    <row r="5" spans="1:24" x14ac:dyDescent="0.15">
      <c r="A5" s="2" t="s">
        <v>10</v>
      </c>
      <c r="B5" s="2" t="s">
        <v>20</v>
      </c>
      <c r="D5" s="2" t="s">
        <v>21</v>
      </c>
      <c r="E5" s="6">
        <f>64/204</f>
        <v>0.31372549019607843</v>
      </c>
      <c r="I5" s="3" t="s">
        <v>10</v>
      </c>
      <c r="J5" s="3" t="s">
        <v>49</v>
      </c>
      <c r="L5" s="3" t="s">
        <v>92</v>
      </c>
      <c r="M5" s="8">
        <f>34/114</f>
        <v>0.2982456140350877</v>
      </c>
      <c r="Q5" s="4" t="s">
        <v>10</v>
      </c>
      <c r="R5" s="4" t="s">
        <v>49</v>
      </c>
      <c r="T5" s="4" t="s">
        <v>127</v>
      </c>
      <c r="U5" s="10">
        <f>30/90</f>
        <v>0.33333333333333331</v>
      </c>
    </row>
    <row r="6" spans="1:24" x14ac:dyDescent="0.15">
      <c r="A6" s="2" t="s">
        <v>11</v>
      </c>
      <c r="B6" s="2" t="s">
        <v>22</v>
      </c>
      <c r="D6" s="2" t="s">
        <v>23</v>
      </c>
      <c r="E6" s="6">
        <f>19/204</f>
        <v>9.3137254901960786E-2</v>
      </c>
      <c r="I6" s="3" t="s">
        <v>11</v>
      </c>
      <c r="J6" s="3" t="s">
        <v>93</v>
      </c>
      <c r="L6" s="3" t="s">
        <v>33</v>
      </c>
      <c r="M6" s="8">
        <f>10/114</f>
        <v>8.771929824561403E-2</v>
      </c>
      <c r="Q6" s="4" t="s">
        <v>11</v>
      </c>
      <c r="R6" s="4" t="s">
        <v>24</v>
      </c>
      <c r="T6" s="4" t="s">
        <v>33</v>
      </c>
      <c r="U6" s="10">
        <f>10/90</f>
        <v>0.1111111111111111</v>
      </c>
    </row>
    <row r="7" spans="1:24" x14ac:dyDescent="0.15">
      <c r="A7" s="2" t="s">
        <v>12</v>
      </c>
      <c r="B7" s="2" t="s">
        <v>24</v>
      </c>
      <c r="D7" s="2" t="s">
        <v>25</v>
      </c>
      <c r="E7" s="6">
        <f>14/204</f>
        <v>6.8627450980392163E-2</v>
      </c>
      <c r="I7" s="3" t="s">
        <v>11</v>
      </c>
      <c r="J7" s="3" t="s">
        <v>46</v>
      </c>
      <c r="L7" s="3" t="s">
        <v>33</v>
      </c>
      <c r="M7" s="8">
        <f>10/114</f>
        <v>8.771929824561403E-2</v>
      </c>
      <c r="Q7" s="4" t="s">
        <v>12</v>
      </c>
      <c r="R7" s="4" t="s">
        <v>46</v>
      </c>
      <c r="T7" s="4" t="s">
        <v>47</v>
      </c>
      <c r="U7" s="10">
        <f>9/90</f>
        <v>0.1</v>
      </c>
    </row>
    <row r="8" spans="1:24" x14ac:dyDescent="0.15">
      <c r="A8" s="2" t="s">
        <v>13</v>
      </c>
      <c r="B8" s="2" t="s">
        <v>27</v>
      </c>
      <c r="D8" s="2" t="s">
        <v>28</v>
      </c>
      <c r="E8" s="6">
        <f>13/204</f>
        <v>6.3725490196078427E-2</v>
      </c>
      <c r="I8" s="3" t="s">
        <v>13</v>
      </c>
      <c r="J8" s="3" t="s">
        <v>52</v>
      </c>
      <c r="L8" s="3" t="s">
        <v>81</v>
      </c>
      <c r="M8" s="8">
        <f>8/114</f>
        <v>7.0175438596491224E-2</v>
      </c>
      <c r="Q8" s="4" t="s">
        <v>13</v>
      </c>
      <c r="R8" s="4" t="s">
        <v>30</v>
      </c>
      <c r="T8" s="4" t="s">
        <v>48</v>
      </c>
      <c r="U8" s="10">
        <f>6/90</f>
        <v>6.6666666666666666E-2</v>
      </c>
    </row>
    <row r="9" spans="1:24" x14ac:dyDescent="0.15">
      <c r="A9" s="2" t="s">
        <v>13</v>
      </c>
      <c r="B9" s="2" t="s">
        <v>29</v>
      </c>
      <c r="D9" s="2" t="s">
        <v>28</v>
      </c>
      <c r="E9" s="6">
        <f>13/204</f>
        <v>6.3725490196078427E-2</v>
      </c>
      <c r="I9" s="3" t="s">
        <v>14</v>
      </c>
      <c r="J9" s="3" t="s">
        <v>32</v>
      </c>
      <c r="L9" s="3" t="s">
        <v>48</v>
      </c>
      <c r="M9" s="8">
        <f>6/114</f>
        <v>5.2631578947368418E-2</v>
      </c>
      <c r="Q9" s="4" t="s">
        <v>14</v>
      </c>
      <c r="R9" s="4" t="s">
        <v>52</v>
      </c>
      <c r="T9" s="4" t="s">
        <v>35</v>
      </c>
      <c r="U9" s="10">
        <f>5/90</f>
        <v>5.5555555555555552E-2</v>
      </c>
    </row>
    <row r="10" spans="1:24" x14ac:dyDescent="0.15">
      <c r="A10" s="2" t="s">
        <v>15</v>
      </c>
      <c r="B10" s="2" t="s">
        <v>30</v>
      </c>
      <c r="D10" s="2" t="s">
        <v>31</v>
      </c>
      <c r="E10" s="6">
        <f>11/204</f>
        <v>5.3921568627450983E-2</v>
      </c>
      <c r="I10" s="3" t="s">
        <v>15</v>
      </c>
      <c r="J10" s="3" t="s">
        <v>30</v>
      </c>
      <c r="L10" s="3" t="s">
        <v>35</v>
      </c>
      <c r="M10" s="8">
        <f>5/114</f>
        <v>4.3859649122807015E-2</v>
      </c>
      <c r="Q10" s="4" t="s">
        <v>15</v>
      </c>
      <c r="R10" s="4" t="s">
        <v>120</v>
      </c>
      <c r="T10" s="4" t="s">
        <v>37</v>
      </c>
      <c r="U10" s="10">
        <f>4/90</f>
        <v>4.4444444444444446E-2</v>
      </c>
    </row>
    <row r="11" spans="1:24" x14ac:dyDescent="0.15">
      <c r="A11" s="2" t="s">
        <v>16</v>
      </c>
      <c r="B11" s="2" t="s">
        <v>32</v>
      </c>
      <c r="D11" s="2" t="s">
        <v>33</v>
      </c>
      <c r="E11" s="6">
        <f>10/204</f>
        <v>4.9019607843137254E-2</v>
      </c>
      <c r="I11" s="3" t="s">
        <v>16</v>
      </c>
      <c r="J11" s="3" t="s">
        <v>24</v>
      </c>
      <c r="L11" s="3" t="s">
        <v>37</v>
      </c>
      <c r="M11" s="8">
        <f>4/114</f>
        <v>3.5087719298245612E-2</v>
      </c>
      <c r="Q11" s="4" t="s">
        <v>16</v>
      </c>
      <c r="R11" s="4" t="s">
        <v>27</v>
      </c>
      <c r="T11" s="4" t="s">
        <v>41</v>
      </c>
      <c r="U11" s="10">
        <f>3/90</f>
        <v>3.3333333333333333E-2</v>
      </c>
    </row>
    <row r="12" spans="1:24" x14ac:dyDescent="0.15">
      <c r="A12" s="2" t="s">
        <v>17</v>
      </c>
      <c r="B12" s="2" t="s">
        <v>34</v>
      </c>
      <c r="D12" s="2" t="s">
        <v>35</v>
      </c>
      <c r="E12" s="6">
        <f>5/204</f>
        <v>2.4509803921568627E-2</v>
      </c>
      <c r="I12" s="3" t="s">
        <v>17</v>
      </c>
      <c r="J12" s="3" t="s">
        <v>86</v>
      </c>
      <c r="L12" s="3" t="s">
        <v>39</v>
      </c>
      <c r="M12" s="8">
        <f>2/114</f>
        <v>1.7543859649122806E-2</v>
      </c>
      <c r="Q12" s="4" t="s">
        <v>16</v>
      </c>
      <c r="R12" s="4" t="s">
        <v>121</v>
      </c>
      <c r="T12" s="4" t="s">
        <v>41</v>
      </c>
      <c r="U12" s="10">
        <f>3/90</f>
        <v>3.3333333333333333E-2</v>
      </c>
    </row>
    <row r="13" spans="1:24" x14ac:dyDescent="0.15">
      <c r="A13" s="2" t="s">
        <v>18</v>
      </c>
      <c r="B13" s="2" t="s">
        <v>36</v>
      </c>
      <c r="D13" s="2" t="s">
        <v>37</v>
      </c>
      <c r="E13" s="6">
        <f>4/204</f>
        <v>1.9607843137254902E-2</v>
      </c>
      <c r="I13" s="3" t="s">
        <v>17</v>
      </c>
      <c r="J13" s="3" t="s">
        <v>94</v>
      </c>
      <c r="L13" s="3" t="s">
        <v>39</v>
      </c>
      <c r="M13" s="8">
        <f t="shared" ref="M13:M14" si="0">2/114</f>
        <v>1.7543859649122806E-2</v>
      </c>
      <c r="Q13" s="4" t="s">
        <v>18</v>
      </c>
      <c r="R13" s="4" t="s">
        <v>86</v>
      </c>
      <c r="T13" s="4" t="s">
        <v>39</v>
      </c>
      <c r="U13" s="10">
        <f>2/90</f>
        <v>2.2222222222222223E-2</v>
      </c>
    </row>
    <row r="14" spans="1:24" x14ac:dyDescent="0.15">
      <c r="A14" s="2" t="s">
        <v>19</v>
      </c>
      <c r="B14" s="2" t="s">
        <v>38</v>
      </c>
      <c r="D14" s="2" t="s">
        <v>39</v>
      </c>
      <c r="E14" s="6">
        <f>2/204</f>
        <v>9.8039215686274508E-3</v>
      </c>
      <c r="I14" s="3" t="s">
        <v>17</v>
      </c>
      <c r="J14" s="3" t="s">
        <v>95</v>
      </c>
      <c r="L14" s="3" t="s">
        <v>39</v>
      </c>
      <c r="M14" s="8">
        <f t="shared" si="0"/>
        <v>1.7543859649122806E-2</v>
      </c>
      <c r="Q14" s="4" t="s">
        <v>19</v>
      </c>
      <c r="R14" s="4" t="s">
        <v>122</v>
      </c>
      <c r="T14" s="4" t="s">
        <v>128</v>
      </c>
      <c r="U14" s="10">
        <f>1/90</f>
        <v>1.1111111111111112E-2</v>
      </c>
    </row>
    <row r="15" spans="1:24" x14ac:dyDescent="0.15">
      <c r="A15" s="2" t="s">
        <v>19</v>
      </c>
      <c r="B15" s="2" t="s">
        <v>40</v>
      </c>
      <c r="D15" s="2" t="s">
        <v>39</v>
      </c>
      <c r="E15" s="6">
        <f>2/204</f>
        <v>9.8039215686274508E-3</v>
      </c>
      <c r="I15" s="3" t="s">
        <v>676</v>
      </c>
      <c r="J15" s="3" t="s">
        <v>671</v>
      </c>
      <c r="L15" s="3" t="s">
        <v>681</v>
      </c>
      <c r="M15" s="8">
        <f>1/114</f>
        <v>8.771929824561403E-3</v>
      </c>
      <c r="Q15" s="4" t="s">
        <v>19</v>
      </c>
      <c r="R15" s="4" t="s">
        <v>123</v>
      </c>
      <c r="T15" s="4" t="s">
        <v>128</v>
      </c>
      <c r="U15" s="10">
        <f t="shared" ref="U15:U18" si="1">1/90</f>
        <v>1.1111111111111112E-2</v>
      </c>
    </row>
    <row r="16" spans="1:24" x14ac:dyDescent="0.15">
      <c r="A16" s="2" t="s">
        <v>19</v>
      </c>
      <c r="B16" s="2" t="s">
        <v>42</v>
      </c>
      <c r="D16" s="2" t="s">
        <v>39</v>
      </c>
      <c r="E16" s="6">
        <f>2/204</f>
        <v>9.8039215686274508E-3</v>
      </c>
      <c r="I16" s="3" t="s">
        <v>676</v>
      </c>
      <c r="J16" s="3" t="s">
        <v>672</v>
      </c>
      <c r="L16" s="3" t="s">
        <v>681</v>
      </c>
      <c r="M16" s="8">
        <f t="shared" ref="M16:M23" si="2">1/114</f>
        <v>8.771929824561403E-3</v>
      </c>
      <c r="Q16" s="4" t="s">
        <v>19</v>
      </c>
      <c r="R16" s="4" t="s">
        <v>40</v>
      </c>
      <c r="T16" s="4" t="s">
        <v>128</v>
      </c>
      <c r="U16" s="10">
        <f t="shared" si="1"/>
        <v>1.1111111111111112E-2</v>
      </c>
    </row>
    <row r="17" spans="1:21" x14ac:dyDescent="0.15">
      <c r="B17" s="2" t="s">
        <v>668</v>
      </c>
      <c r="D17" s="2" t="s">
        <v>667</v>
      </c>
      <c r="E17" s="6">
        <f>20/204</f>
        <v>9.8039215686274508E-2</v>
      </c>
      <c r="I17" s="3" t="s">
        <v>676</v>
      </c>
      <c r="J17" s="3" t="s">
        <v>673</v>
      </c>
      <c r="L17" s="3" t="s">
        <v>681</v>
      </c>
      <c r="M17" s="8">
        <f t="shared" si="2"/>
        <v>8.771929824561403E-3</v>
      </c>
      <c r="Q17" s="4" t="s">
        <v>19</v>
      </c>
      <c r="R17" s="4" t="s">
        <v>125</v>
      </c>
      <c r="T17" s="4" t="s">
        <v>128</v>
      </c>
      <c r="U17" s="10">
        <f t="shared" si="1"/>
        <v>1.1111111111111112E-2</v>
      </c>
    </row>
    <row r="18" spans="1:21" x14ac:dyDescent="0.15">
      <c r="B18" s="2" t="s">
        <v>683</v>
      </c>
      <c r="D18" s="2" t="s">
        <v>666</v>
      </c>
      <c r="E18" s="6">
        <f>25/204</f>
        <v>0.12254901960784313</v>
      </c>
      <c r="I18" s="3" t="s">
        <v>676</v>
      </c>
      <c r="J18" s="3" t="s">
        <v>674</v>
      </c>
      <c r="L18" s="3" t="s">
        <v>681</v>
      </c>
      <c r="M18" s="8">
        <f t="shared" si="2"/>
        <v>8.771929824561403E-3</v>
      </c>
      <c r="Q18" s="4" t="s">
        <v>19</v>
      </c>
      <c r="R18" s="4" t="s">
        <v>124</v>
      </c>
      <c r="T18" s="4" t="s">
        <v>128</v>
      </c>
      <c r="U18" s="10">
        <f t="shared" si="1"/>
        <v>1.1111111111111112E-2</v>
      </c>
    </row>
    <row r="19" spans="1:21" x14ac:dyDescent="0.15">
      <c r="E19" s="7">
        <f>SUM(E5:E18)</f>
        <v>1</v>
      </c>
      <c r="I19" s="3" t="s">
        <v>676</v>
      </c>
      <c r="J19" s="3" t="s">
        <v>675</v>
      </c>
      <c r="K19" s="2"/>
      <c r="L19" s="3" t="s">
        <v>681</v>
      </c>
      <c r="M19" s="8">
        <f t="shared" si="2"/>
        <v>8.771929824561403E-3</v>
      </c>
      <c r="R19" s="4" t="s">
        <v>677</v>
      </c>
      <c r="T19" s="4" t="s">
        <v>682</v>
      </c>
      <c r="U19" s="10">
        <f>5/90</f>
        <v>5.5555555555555552E-2</v>
      </c>
    </row>
    <row r="20" spans="1:21" x14ac:dyDescent="0.15">
      <c r="I20" s="3" t="s">
        <v>676</v>
      </c>
      <c r="J20" s="3" t="s">
        <v>678</v>
      </c>
      <c r="L20" s="3" t="s">
        <v>681</v>
      </c>
      <c r="M20" s="8">
        <f t="shared" si="2"/>
        <v>8.771929824561403E-3</v>
      </c>
      <c r="R20" s="4" t="s">
        <v>683</v>
      </c>
      <c r="T20" s="4" t="s">
        <v>684</v>
      </c>
      <c r="U20" s="10">
        <f>8/90</f>
        <v>8.8888888888888892E-2</v>
      </c>
    </row>
    <row r="21" spans="1:21" x14ac:dyDescent="0.15">
      <c r="I21" s="3" t="s">
        <v>676</v>
      </c>
      <c r="J21" s="3" t="s">
        <v>679</v>
      </c>
      <c r="L21" s="3" t="s">
        <v>681</v>
      </c>
      <c r="M21" s="8">
        <f t="shared" si="2"/>
        <v>8.771929824561403E-3</v>
      </c>
      <c r="U21" s="10">
        <f>SUM(U5:U20)</f>
        <v>0.99999999999999978</v>
      </c>
    </row>
    <row r="22" spans="1:21" x14ac:dyDescent="0.15">
      <c r="I22" s="3" t="s">
        <v>676</v>
      </c>
      <c r="J22" s="3" t="s">
        <v>661</v>
      </c>
      <c r="L22" s="3" t="s">
        <v>681</v>
      </c>
      <c r="M22" s="8">
        <f t="shared" si="2"/>
        <v>8.771929824561403E-3</v>
      </c>
    </row>
    <row r="23" spans="1:21" x14ac:dyDescent="0.15">
      <c r="I23" s="3" t="s">
        <v>676</v>
      </c>
      <c r="J23" s="3" t="s">
        <v>680</v>
      </c>
      <c r="L23" s="3" t="s">
        <v>681</v>
      </c>
      <c r="M23" s="8">
        <f t="shared" si="2"/>
        <v>8.771929824561403E-3</v>
      </c>
    </row>
    <row r="24" spans="1:21" x14ac:dyDescent="0.15">
      <c r="J24" s="3" t="s">
        <v>677</v>
      </c>
      <c r="L24" s="3" t="s">
        <v>682</v>
      </c>
      <c r="M24" s="8">
        <f>5/114</f>
        <v>4.3859649122807015E-2</v>
      </c>
    </row>
    <row r="25" spans="1:21" x14ac:dyDescent="0.15">
      <c r="J25" s="3" t="s">
        <v>683</v>
      </c>
      <c r="L25" s="3" t="s">
        <v>669</v>
      </c>
      <c r="M25" s="8">
        <f>17/114</f>
        <v>0.14912280701754385</v>
      </c>
    </row>
    <row r="26" spans="1:21" x14ac:dyDescent="0.15">
      <c r="M26" s="9">
        <f>SUM(M5:M25)</f>
        <v>1.0000000000000002</v>
      </c>
    </row>
    <row r="32" spans="1:21" x14ac:dyDescent="0.15">
      <c r="A32" s="2" t="s">
        <v>735</v>
      </c>
      <c r="I32" s="3" t="s">
        <v>735</v>
      </c>
      <c r="Q32" s="4" t="s">
        <v>735</v>
      </c>
    </row>
    <row r="33" spans="1:21" x14ac:dyDescent="0.15">
      <c r="A33" s="2" t="s">
        <v>10</v>
      </c>
      <c r="B33" s="2" t="s">
        <v>43</v>
      </c>
      <c r="D33" s="2" t="s">
        <v>44</v>
      </c>
      <c r="E33" s="6">
        <f>51/204</f>
        <v>0.25</v>
      </c>
      <c r="I33" s="3" t="s">
        <v>10</v>
      </c>
      <c r="J33" s="3" t="s">
        <v>24</v>
      </c>
      <c r="L33" s="3" t="s">
        <v>97</v>
      </c>
      <c r="M33" s="8">
        <f>26/114</f>
        <v>0.22807017543859648</v>
      </c>
      <c r="Q33" s="4" t="s">
        <v>10</v>
      </c>
      <c r="R33" s="4" t="s">
        <v>24</v>
      </c>
      <c r="T33" s="4" t="s">
        <v>126</v>
      </c>
      <c r="U33" s="10">
        <f>24/90</f>
        <v>0.26666666666666666</v>
      </c>
    </row>
    <row r="34" spans="1:21" x14ac:dyDescent="0.15">
      <c r="A34" s="2" t="s">
        <v>11</v>
      </c>
      <c r="B34" s="2" t="s">
        <v>30</v>
      </c>
      <c r="D34" s="2" t="s">
        <v>45</v>
      </c>
      <c r="E34" s="6">
        <f>25/204</f>
        <v>0.12254901960784313</v>
      </c>
      <c r="I34" s="3" t="s">
        <v>11</v>
      </c>
      <c r="J34" s="3" t="s">
        <v>30</v>
      </c>
      <c r="L34" s="3" t="s">
        <v>98</v>
      </c>
      <c r="M34" s="8">
        <f>15/114</f>
        <v>0.13157894736842105</v>
      </c>
      <c r="Q34" s="4" t="s">
        <v>11</v>
      </c>
      <c r="R34" s="4" t="s">
        <v>30</v>
      </c>
      <c r="T34" s="4" t="s">
        <v>47</v>
      </c>
      <c r="U34" s="10">
        <f>9/90</f>
        <v>0.1</v>
      </c>
    </row>
    <row r="35" spans="1:21" x14ac:dyDescent="0.15">
      <c r="A35" s="2" t="s">
        <v>12</v>
      </c>
      <c r="B35" s="2" t="s">
        <v>46</v>
      </c>
      <c r="D35" s="2" t="s">
        <v>23</v>
      </c>
      <c r="E35" s="6">
        <f>19/204</f>
        <v>9.3137254901960786E-2</v>
      </c>
      <c r="I35" s="3" t="s">
        <v>12</v>
      </c>
      <c r="J35" s="3" t="s">
        <v>46</v>
      </c>
      <c r="L35" s="3" t="s">
        <v>31</v>
      </c>
      <c r="M35" s="8">
        <f>11/114</f>
        <v>9.6491228070175433E-2</v>
      </c>
      <c r="Q35" s="4" t="s">
        <v>12</v>
      </c>
      <c r="R35" s="4" t="s">
        <v>46</v>
      </c>
      <c r="T35" s="4" t="s">
        <v>81</v>
      </c>
      <c r="U35" s="10">
        <f>8/90</f>
        <v>8.8888888888888892E-2</v>
      </c>
    </row>
    <row r="36" spans="1:21" x14ac:dyDescent="0.15">
      <c r="A36" s="2" t="s">
        <v>13</v>
      </c>
      <c r="B36" s="2" t="s">
        <v>20</v>
      </c>
      <c r="D36" s="2" t="s">
        <v>47</v>
      </c>
      <c r="E36" s="6">
        <f>9/204</f>
        <v>4.4117647058823532E-2</v>
      </c>
      <c r="I36" s="3" t="s">
        <v>13</v>
      </c>
      <c r="J36" s="3" t="s">
        <v>27</v>
      </c>
      <c r="L36" s="3" t="s">
        <v>37</v>
      </c>
      <c r="M36" s="8">
        <f>4/114</f>
        <v>3.5087719298245612E-2</v>
      </c>
      <c r="Q36" s="4" t="s">
        <v>13</v>
      </c>
      <c r="R36" s="4" t="s">
        <v>49</v>
      </c>
      <c r="T36" s="4" t="s">
        <v>53</v>
      </c>
      <c r="U36" s="10">
        <f>7/90</f>
        <v>7.7777777777777779E-2</v>
      </c>
    </row>
    <row r="37" spans="1:21" x14ac:dyDescent="0.15">
      <c r="A37" s="2" t="s">
        <v>14</v>
      </c>
      <c r="B37" s="2" t="s">
        <v>36</v>
      </c>
      <c r="D37" s="2" t="s">
        <v>48</v>
      </c>
      <c r="E37" s="6">
        <f>6/204</f>
        <v>2.9411764705882353E-2</v>
      </c>
      <c r="I37" s="3" t="s">
        <v>14</v>
      </c>
      <c r="J37" s="3" t="s">
        <v>86</v>
      </c>
      <c r="L37" s="3" t="s">
        <v>39</v>
      </c>
      <c r="M37" s="8">
        <f>2/114</f>
        <v>1.7543859649122806E-2</v>
      </c>
      <c r="Q37" s="4" t="s">
        <v>14</v>
      </c>
      <c r="R37" s="4" t="s">
        <v>86</v>
      </c>
      <c r="T37" s="4" t="s">
        <v>37</v>
      </c>
      <c r="U37" s="10">
        <f>4/90</f>
        <v>4.4444444444444446E-2</v>
      </c>
    </row>
    <row r="38" spans="1:21" x14ac:dyDescent="0.15">
      <c r="A38" s="2" t="s">
        <v>14</v>
      </c>
      <c r="B38" s="2" t="s">
        <v>29</v>
      </c>
      <c r="D38" s="2" t="s">
        <v>48</v>
      </c>
      <c r="E38" s="6">
        <f>6/204</f>
        <v>2.9411764705882353E-2</v>
      </c>
      <c r="I38" s="3" t="s">
        <v>14</v>
      </c>
      <c r="J38" s="3" t="s">
        <v>49</v>
      </c>
      <c r="L38" s="3" t="s">
        <v>39</v>
      </c>
      <c r="M38" s="8">
        <f t="shared" ref="M38:M39" si="3">2/114</f>
        <v>1.7543859649122806E-2</v>
      </c>
      <c r="Q38" s="4" t="s">
        <v>14</v>
      </c>
      <c r="R38" s="4" t="s">
        <v>52</v>
      </c>
      <c r="T38" s="4" t="s">
        <v>37</v>
      </c>
      <c r="U38" s="10">
        <f t="shared" ref="U38" si="4">4/90</f>
        <v>4.4444444444444446E-2</v>
      </c>
    </row>
    <row r="39" spans="1:21" x14ac:dyDescent="0.15">
      <c r="B39" s="2" t="s">
        <v>668</v>
      </c>
      <c r="D39" s="2" t="s">
        <v>686</v>
      </c>
      <c r="E39" s="6">
        <f>21/204</f>
        <v>0.10294117647058823</v>
      </c>
      <c r="I39" s="3" t="s">
        <v>96</v>
      </c>
      <c r="J39" s="3" t="s">
        <v>52</v>
      </c>
      <c r="L39" s="3" t="s">
        <v>39</v>
      </c>
      <c r="M39" s="8">
        <f t="shared" si="3"/>
        <v>1.7543859649122806E-2</v>
      </c>
      <c r="R39" s="4" t="s">
        <v>668</v>
      </c>
      <c r="T39" s="4" t="s">
        <v>81</v>
      </c>
      <c r="U39" s="10">
        <f>8/90</f>
        <v>8.8888888888888892E-2</v>
      </c>
    </row>
    <row r="40" spans="1:21" x14ac:dyDescent="0.15">
      <c r="B40" s="2" t="s">
        <v>683</v>
      </c>
      <c r="D40" s="2" t="s">
        <v>685</v>
      </c>
      <c r="E40" s="6">
        <f>67/204</f>
        <v>0.32843137254901961</v>
      </c>
      <c r="J40" s="3" t="s">
        <v>668</v>
      </c>
      <c r="L40" s="3" t="s">
        <v>688</v>
      </c>
      <c r="M40" s="8">
        <f>11/114</f>
        <v>9.6491228070175433E-2</v>
      </c>
      <c r="R40" s="4" t="s">
        <v>683</v>
      </c>
      <c r="T40" s="4" t="s">
        <v>689</v>
      </c>
      <c r="U40" s="10">
        <f>26/90</f>
        <v>0.28888888888888886</v>
      </c>
    </row>
    <row r="41" spans="1:21" x14ac:dyDescent="0.15">
      <c r="E41" s="7">
        <f>SUM(E33:E40)</f>
        <v>1</v>
      </c>
      <c r="J41" s="3" t="s">
        <v>683</v>
      </c>
      <c r="L41" s="3" t="s">
        <v>687</v>
      </c>
      <c r="M41" s="8">
        <f>41/114</f>
        <v>0.35964912280701755</v>
      </c>
      <c r="U41" s="11">
        <f>SUM(U33:U40)</f>
        <v>1</v>
      </c>
    </row>
    <row r="42" spans="1:21" x14ac:dyDescent="0.15">
      <c r="M42" s="9">
        <f>SUM(M33:M41)</f>
        <v>1</v>
      </c>
    </row>
    <row r="48" spans="1:21" x14ac:dyDescent="0.15">
      <c r="A48" s="2" t="s">
        <v>736</v>
      </c>
      <c r="I48" s="3" t="s">
        <v>736</v>
      </c>
      <c r="Q48" s="4" t="s">
        <v>736</v>
      </c>
    </row>
    <row r="49" spans="1:22" x14ac:dyDescent="0.15">
      <c r="A49" s="2" t="s">
        <v>10</v>
      </c>
      <c r="B49" s="2" t="s">
        <v>49</v>
      </c>
      <c r="D49" s="2" t="s">
        <v>50</v>
      </c>
      <c r="E49" s="6">
        <f>48/204</f>
        <v>0.23529411764705882</v>
      </c>
      <c r="I49" s="3" t="s">
        <v>10</v>
      </c>
      <c r="J49" s="3" t="s">
        <v>49</v>
      </c>
      <c r="L49" s="3" t="s">
        <v>99</v>
      </c>
      <c r="M49" s="8">
        <f>29/114</f>
        <v>0.25438596491228072</v>
      </c>
      <c r="Q49" s="4" t="s">
        <v>10</v>
      </c>
      <c r="R49" s="4" t="s">
        <v>49</v>
      </c>
      <c r="T49" s="4" t="s">
        <v>23</v>
      </c>
      <c r="U49" s="10">
        <f>19/90</f>
        <v>0.21111111111111111</v>
      </c>
    </row>
    <row r="50" spans="1:22" x14ac:dyDescent="0.15">
      <c r="A50" s="2" t="s">
        <v>11</v>
      </c>
      <c r="B50" s="2" t="s">
        <v>30</v>
      </c>
      <c r="D50" s="2" t="s">
        <v>45</v>
      </c>
      <c r="E50" s="6">
        <f>25/204</f>
        <v>0.12254901960784313</v>
      </c>
      <c r="I50" s="3" t="s">
        <v>11</v>
      </c>
      <c r="J50" s="3" t="s">
        <v>30</v>
      </c>
      <c r="L50" s="3" t="s">
        <v>98</v>
      </c>
      <c r="M50" s="8">
        <f>15/114</f>
        <v>0.13157894736842105</v>
      </c>
      <c r="Q50" s="4" t="s">
        <v>11</v>
      </c>
      <c r="R50" s="4" t="s">
        <v>24</v>
      </c>
      <c r="T50" s="4" t="s">
        <v>33</v>
      </c>
      <c r="U50" s="10">
        <f>10/90</f>
        <v>0.1111111111111111</v>
      </c>
    </row>
    <row r="51" spans="1:22" x14ac:dyDescent="0.15">
      <c r="A51" s="2" t="s">
        <v>12</v>
      </c>
      <c r="B51" s="2" t="s">
        <v>24</v>
      </c>
      <c r="D51" s="2" t="s">
        <v>51</v>
      </c>
      <c r="E51" s="6">
        <f>17/204</f>
        <v>8.3333333333333329E-2</v>
      </c>
      <c r="I51" s="3" t="s">
        <v>12</v>
      </c>
      <c r="J51" s="3" t="s">
        <v>24</v>
      </c>
      <c r="L51" s="3" t="s">
        <v>53</v>
      </c>
      <c r="M51" s="8">
        <f>7/114</f>
        <v>6.1403508771929821E-2</v>
      </c>
      <c r="Q51" s="4" t="s">
        <v>12</v>
      </c>
      <c r="R51" s="4" t="s">
        <v>30</v>
      </c>
      <c r="T51" s="4" t="s">
        <v>47</v>
      </c>
      <c r="U51" s="10">
        <f>9/90</f>
        <v>0.1</v>
      </c>
    </row>
    <row r="52" spans="1:22" x14ac:dyDescent="0.15">
      <c r="A52" s="2" t="s">
        <v>13</v>
      </c>
      <c r="B52" s="2" t="s">
        <v>46</v>
      </c>
      <c r="D52" s="2" t="s">
        <v>33</v>
      </c>
      <c r="E52" s="6">
        <f>10/204</f>
        <v>4.9019607843137254E-2</v>
      </c>
      <c r="I52" s="3" t="s">
        <v>13</v>
      </c>
      <c r="J52" s="3" t="s">
        <v>86</v>
      </c>
      <c r="L52" s="3" t="s">
        <v>41</v>
      </c>
      <c r="M52" s="8">
        <f>3/114</f>
        <v>2.6315789473684209E-2</v>
      </c>
      <c r="Q52" s="4" t="s">
        <v>13</v>
      </c>
      <c r="R52" s="4" t="s">
        <v>46</v>
      </c>
      <c r="T52" s="4" t="s">
        <v>53</v>
      </c>
      <c r="U52" s="10">
        <f>7/90</f>
        <v>7.7777777777777779E-2</v>
      </c>
    </row>
    <row r="53" spans="1:22" x14ac:dyDescent="0.15">
      <c r="A53" s="2" t="s">
        <v>14</v>
      </c>
      <c r="B53" s="2" t="s">
        <v>52</v>
      </c>
      <c r="D53" s="2" t="s">
        <v>53</v>
      </c>
      <c r="E53" s="6">
        <f>7/204</f>
        <v>3.4313725490196081E-2</v>
      </c>
      <c r="I53" s="3" t="s">
        <v>13</v>
      </c>
      <c r="J53" s="3" t="s">
        <v>46</v>
      </c>
      <c r="L53" s="3" t="s">
        <v>41</v>
      </c>
      <c r="M53" s="8">
        <f t="shared" ref="M53:M54" si="5">3/114</f>
        <v>2.6315789473684209E-2</v>
      </c>
      <c r="Q53" s="4" t="s">
        <v>13</v>
      </c>
      <c r="R53" s="4" t="s">
        <v>52</v>
      </c>
      <c r="T53" s="4" t="s">
        <v>37</v>
      </c>
      <c r="U53" s="10">
        <f>4/90</f>
        <v>4.4444444444444446E-2</v>
      </c>
    </row>
    <row r="54" spans="1:22" x14ac:dyDescent="0.15">
      <c r="B54" s="2" t="s">
        <v>668</v>
      </c>
      <c r="D54" s="2" t="s">
        <v>691</v>
      </c>
      <c r="E54" s="6">
        <f>31/204</f>
        <v>0.15196078431372548</v>
      </c>
      <c r="I54" s="3" t="s">
        <v>13</v>
      </c>
      <c r="J54" s="3" t="s">
        <v>52</v>
      </c>
      <c r="L54" s="3" t="s">
        <v>41</v>
      </c>
      <c r="M54" s="8">
        <f t="shared" si="5"/>
        <v>2.6315789473684209E-2</v>
      </c>
      <c r="R54" s="4" t="s">
        <v>668</v>
      </c>
      <c r="T54" s="4" t="s">
        <v>693</v>
      </c>
      <c r="U54" s="10">
        <f>18/90</f>
        <v>0.2</v>
      </c>
    </row>
    <row r="55" spans="1:22" x14ac:dyDescent="0.15">
      <c r="B55" s="2" t="s">
        <v>683</v>
      </c>
      <c r="D55" s="2" t="s">
        <v>690</v>
      </c>
      <c r="E55" s="6">
        <f>66/204</f>
        <v>0.3235294117647059</v>
      </c>
      <c r="J55" s="3" t="s">
        <v>668</v>
      </c>
      <c r="L55" s="3" t="s">
        <v>670</v>
      </c>
      <c r="M55" s="8">
        <f>14/114</f>
        <v>0.12280701754385964</v>
      </c>
      <c r="R55" s="4" t="s">
        <v>683</v>
      </c>
      <c r="T55" s="4" t="s">
        <v>694</v>
      </c>
      <c r="U55" s="10">
        <f>23/90</f>
        <v>0.25555555555555554</v>
      </c>
    </row>
    <row r="56" spans="1:22" x14ac:dyDescent="0.15">
      <c r="E56" s="7">
        <f>SUM(E49:E55)</f>
        <v>1</v>
      </c>
      <c r="J56" s="3" t="s">
        <v>683</v>
      </c>
      <c r="L56" s="3" t="s">
        <v>692</v>
      </c>
      <c r="M56" s="8">
        <f>40/114</f>
        <v>0.35087719298245612</v>
      </c>
      <c r="U56" s="10">
        <f>SUM(U49:U55)</f>
        <v>1</v>
      </c>
    </row>
    <row r="57" spans="1:22" x14ac:dyDescent="0.15">
      <c r="M57" s="9">
        <f>SUM(M49:M56)</f>
        <v>0.99999999999999978</v>
      </c>
    </row>
    <row r="63" spans="1:22" x14ac:dyDescent="0.15">
      <c r="A63" s="2" t="s">
        <v>722</v>
      </c>
      <c r="I63" s="3" t="s">
        <v>724</v>
      </c>
      <c r="Q63" s="4" t="s">
        <v>724</v>
      </c>
    </row>
    <row r="64" spans="1:22" x14ac:dyDescent="0.15">
      <c r="A64" s="2" t="s">
        <v>10</v>
      </c>
      <c r="B64" s="2" t="s">
        <v>54</v>
      </c>
      <c r="E64" s="2" t="s">
        <v>55</v>
      </c>
      <c r="F64" s="6">
        <f>123/204</f>
        <v>0.6029411764705882</v>
      </c>
      <c r="I64" s="3" t="s">
        <v>10</v>
      </c>
      <c r="J64" s="3" t="s">
        <v>54</v>
      </c>
      <c r="L64" s="2"/>
      <c r="M64" s="3" t="s">
        <v>100</v>
      </c>
      <c r="N64" s="8">
        <f>66/114</f>
        <v>0.57894736842105265</v>
      </c>
      <c r="Q64" s="4" t="s">
        <v>10</v>
      </c>
      <c r="R64" s="4" t="s">
        <v>54</v>
      </c>
      <c r="U64" s="4" t="s">
        <v>129</v>
      </c>
      <c r="V64" s="10">
        <f>57/90</f>
        <v>0.6333333333333333</v>
      </c>
    </row>
    <row r="65" spans="1:22" x14ac:dyDescent="0.15">
      <c r="A65" s="2" t="s">
        <v>11</v>
      </c>
      <c r="B65" s="2" t="s">
        <v>56</v>
      </c>
      <c r="E65" s="2" t="s">
        <v>57</v>
      </c>
      <c r="F65" s="6">
        <f>88/204</f>
        <v>0.43137254901960786</v>
      </c>
      <c r="I65" s="3" t="s">
        <v>11</v>
      </c>
      <c r="J65" s="3" t="s">
        <v>101</v>
      </c>
      <c r="M65" s="3" t="s">
        <v>102</v>
      </c>
      <c r="N65" s="8">
        <f>45/114</f>
        <v>0.39473684210526316</v>
      </c>
      <c r="Q65" s="4" t="s">
        <v>11</v>
      </c>
      <c r="R65" s="4" t="s">
        <v>56</v>
      </c>
      <c r="U65" s="4" t="s">
        <v>102</v>
      </c>
      <c r="V65" s="10">
        <f>45/90</f>
        <v>0.5</v>
      </c>
    </row>
    <row r="66" spans="1:22" x14ac:dyDescent="0.15">
      <c r="A66" s="2" t="s">
        <v>12</v>
      </c>
      <c r="B66" s="2" t="s">
        <v>58</v>
      </c>
      <c r="E66" s="2" t="s">
        <v>59</v>
      </c>
      <c r="F66" s="6">
        <f>83/204</f>
        <v>0.40686274509803921</v>
      </c>
      <c r="I66" s="3" t="s">
        <v>12</v>
      </c>
      <c r="J66" s="3" t="s">
        <v>56</v>
      </c>
      <c r="M66" s="3" t="s">
        <v>104</v>
      </c>
      <c r="N66" s="8">
        <f>43/114</f>
        <v>0.37719298245614036</v>
      </c>
      <c r="Q66" s="4" t="s">
        <v>12</v>
      </c>
      <c r="R66" s="4" t="s">
        <v>60</v>
      </c>
      <c r="U66" s="4" t="s">
        <v>130</v>
      </c>
      <c r="V66" s="10">
        <f>39/90</f>
        <v>0.43333333333333335</v>
      </c>
    </row>
    <row r="67" spans="1:22" x14ac:dyDescent="0.15">
      <c r="A67" s="2" t="s">
        <v>13</v>
      </c>
      <c r="B67" s="2" t="s">
        <v>60</v>
      </c>
      <c r="E67" s="2" t="s">
        <v>61</v>
      </c>
      <c r="F67" s="6">
        <f>67/204</f>
        <v>0.32843137254901961</v>
      </c>
      <c r="I67" s="3" t="s">
        <v>13</v>
      </c>
      <c r="J67" s="3" t="s">
        <v>60</v>
      </c>
      <c r="M67" s="3" t="s">
        <v>103</v>
      </c>
      <c r="N67" s="8">
        <f>28/114</f>
        <v>0.24561403508771928</v>
      </c>
      <c r="Q67" s="4" t="s">
        <v>13</v>
      </c>
      <c r="R67" s="4" t="s">
        <v>101</v>
      </c>
      <c r="U67" s="4" t="s">
        <v>131</v>
      </c>
      <c r="V67" s="10">
        <f>38/90</f>
        <v>0.42222222222222222</v>
      </c>
    </row>
    <row r="68" spans="1:22" x14ac:dyDescent="0.15">
      <c r="A68" s="2" t="s">
        <v>14</v>
      </c>
      <c r="B68" s="2" t="s">
        <v>62</v>
      </c>
      <c r="E68" s="2" t="s">
        <v>44</v>
      </c>
      <c r="F68" s="6">
        <f>51/204</f>
        <v>0.25</v>
      </c>
      <c r="I68" s="3" t="s">
        <v>14</v>
      </c>
      <c r="J68" s="3" t="s">
        <v>63</v>
      </c>
      <c r="M68" s="3" t="s">
        <v>108</v>
      </c>
      <c r="N68" s="8">
        <f>23/114</f>
        <v>0.20175438596491227</v>
      </c>
      <c r="Q68" s="4" t="s">
        <v>14</v>
      </c>
      <c r="R68" s="4" t="s">
        <v>66</v>
      </c>
      <c r="U68" s="4" t="s">
        <v>127</v>
      </c>
      <c r="V68" s="10">
        <f>30/90</f>
        <v>0.33333333333333331</v>
      </c>
    </row>
    <row r="69" spans="1:22" x14ac:dyDescent="0.15">
      <c r="A69" s="2" t="s">
        <v>15</v>
      </c>
      <c r="B69" s="2" t="s">
        <v>63</v>
      </c>
      <c r="E69" s="2" t="s">
        <v>64</v>
      </c>
      <c r="F69" s="6">
        <f>49/204</f>
        <v>0.24019607843137256</v>
      </c>
      <c r="I69" s="3" t="s">
        <v>15</v>
      </c>
      <c r="J69" s="3" t="s">
        <v>62</v>
      </c>
      <c r="M69" s="3" t="s">
        <v>75</v>
      </c>
      <c r="N69" s="8">
        <f>22/114</f>
        <v>0.19298245614035087</v>
      </c>
      <c r="Q69" s="4" t="s">
        <v>15</v>
      </c>
      <c r="R69" s="4" t="s">
        <v>62</v>
      </c>
      <c r="U69" s="4" t="s">
        <v>99</v>
      </c>
      <c r="V69" s="10">
        <f>29/90</f>
        <v>0.32222222222222224</v>
      </c>
    </row>
    <row r="70" spans="1:22" x14ac:dyDescent="0.15">
      <c r="A70" s="2" t="s">
        <v>16</v>
      </c>
      <c r="B70" s="2" t="s">
        <v>65</v>
      </c>
      <c r="E70" s="2" t="s">
        <v>50</v>
      </c>
      <c r="F70" s="6">
        <f>48/204</f>
        <v>0.23529411764705882</v>
      </c>
      <c r="I70" s="3" t="s">
        <v>15</v>
      </c>
      <c r="J70" s="3" t="s">
        <v>65</v>
      </c>
      <c r="M70" s="3" t="s">
        <v>75</v>
      </c>
      <c r="N70" s="8">
        <f>22/114</f>
        <v>0.19298245614035087</v>
      </c>
      <c r="Q70" s="4" t="s">
        <v>16</v>
      </c>
      <c r="R70" s="4" t="s">
        <v>65</v>
      </c>
      <c r="U70" s="4" t="s">
        <v>97</v>
      </c>
      <c r="V70" s="10">
        <f>26/90</f>
        <v>0.28888888888888886</v>
      </c>
    </row>
    <row r="71" spans="1:22" x14ac:dyDescent="0.15">
      <c r="A71" s="2" t="s">
        <v>16</v>
      </c>
      <c r="B71" s="2" t="s">
        <v>66</v>
      </c>
      <c r="E71" s="2" t="s">
        <v>50</v>
      </c>
      <c r="F71" s="6">
        <f>48/204</f>
        <v>0.23529411764705882</v>
      </c>
      <c r="I71" s="3" t="s">
        <v>17</v>
      </c>
      <c r="J71" s="3" t="s">
        <v>106</v>
      </c>
      <c r="M71" s="3" t="s">
        <v>23</v>
      </c>
      <c r="N71" s="8">
        <f>19/114</f>
        <v>0.16666666666666666</v>
      </c>
      <c r="Q71" s="4" t="s">
        <v>16</v>
      </c>
      <c r="R71" s="4" t="s">
        <v>63</v>
      </c>
      <c r="U71" s="4" t="s">
        <v>97</v>
      </c>
      <c r="V71" s="10">
        <f>26/90</f>
        <v>0.28888888888888886</v>
      </c>
    </row>
    <row r="72" spans="1:22" x14ac:dyDescent="0.15">
      <c r="A72" s="2" t="s">
        <v>18</v>
      </c>
      <c r="B72" s="2" t="s">
        <v>68</v>
      </c>
      <c r="E72" s="2" t="s">
        <v>69</v>
      </c>
      <c r="F72" s="6">
        <f>42/204</f>
        <v>0.20588235294117646</v>
      </c>
      <c r="I72" s="3" t="s">
        <v>17</v>
      </c>
      <c r="J72" s="3" t="s">
        <v>105</v>
      </c>
      <c r="M72" s="3" t="s">
        <v>23</v>
      </c>
      <c r="N72" s="8">
        <f>19/114</f>
        <v>0.16666666666666666</v>
      </c>
      <c r="Q72" s="4" t="s">
        <v>18</v>
      </c>
      <c r="R72" s="4" t="s">
        <v>70</v>
      </c>
      <c r="U72" s="4" t="s">
        <v>45</v>
      </c>
      <c r="V72" s="10">
        <f>25/90</f>
        <v>0.27777777777777779</v>
      </c>
    </row>
    <row r="73" spans="1:22" x14ac:dyDescent="0.15">
      <c r="A73" s="2" t="s">
        <v>19</v>
      </c>
      <c r="B73" s="2" t="s">
        <v>70</v>
      </c>
      <c r="E73" s="2" t="s">
        <v>71</v>
      </c>
      <c r="F73" s="6">
        <f>41/204</f>
        <v>0.20098039215686275</v>
      </c>
      <c r="I73" s="3" t="s">
        <v>19</v>
      </c>
      <c r="J73" s="3" t="s">
        <v>66</v>
      </c>
      <c r="M73" s="3" t="s">
        <v>109</v>
      </c>
      <c r="N73" s="8">
        <f>18/114</f>
        <v>0.15789473684210525</v>
      </c>
      <c r="Q73" s="4" t="s">
        <v>19</v>
      </c>
      <c r="R73" s="4" t="s">
        <v>68</v>
      </c>
      <c r="U73" s="4" t="s">
        <v>126</v>
      </c>
      <c r="V73" s="10">
        <f>24/90</f>
        <v>0.26666666666666666</v>
      </c>
    </row>
    <row r="74" spans="1:22" x14ac:dyDescent="0.15">
      <c r="A74" s="2" t="s">
        <v>676</v>
      </c>
      <c r="B74" s="2" t="s">
        <v>730</v>
      </c>
      <c r="E74" s="2" t="s">
        <v>692</v>
      </c>
      <c r="F74" s="6">
        <f>40/204</f>
        <v>0.19607843137254902</v>
      </c>
      <c r="I74" s="3" t="s">
        <v>107</v>
      </c>
      <c r="J74" s="3" t="s">
        <v>68</v>
      </c>
      <c r="M74" s="3" t="s">
        <v>109</v>
      </c>
      <c r="N74" s="8">
        <f>18/114</f>
        <v>0.15789473684210525</v>
      </c>
      <c r="Q74" s="4" t="s">
        <v>676</v>
      </c>
      <c r="R74" s="4" t="s">
        <v>106</v>
      </c>
      <c r="U74" s="4" t="s">
        <v>686</v>
      </c>
      <c r="V74" s="10">
        <f>21/90</f>
        <v>0.23333333333333334</v>
      </c>
    </row>
    <row r="75" spans="1:22" x14ac:dyDescent="0.15">
      <c r="A75" s="2" t="s">
        <v>729</v>
      </c>
      <c r="B75" s="2" t="s">
        <v>733</v>
      </c>
      <c r="E75" s="2" t="s">
        <v>734</v>
      </c>
      <c r="F75" s="6">
        <f>33/204</f>
        <v>0.16176470588235295</v>
      </c>
      <c r="I75" s="3" t="s">
        <v>729</v>
      </c>
      <c r="J75" s="3" t="s">
        <v>70</v>
      </c>
      <c r="M75" s="3" t="s">
        <v>726</v>
      </c>
      <c r="N75" s="8">
        <f>16/114</f>
        <v>0.14035087719298245</v>
      </c>
      <c r="Q75" s="4" t="s">
        <v>729</v>
      </c>
      <c r="R75" s="17" t="s">
        <v>731</v>
      </c>
      <c r="U75" s="4" t="s">
        <v>98</v>
      </c>
      <c r="V75" s="10">
        <f>15/90</f>
        <v>0.16666666666666666</v>
      </c>
    </row>
    <row r="76" spans="1:22" x14ac:dyDescent="0.15">
      <c r="A76" s="2" t="s">
        <v>732</v>
      </c>
      <c r="B76" s="15" t="s">
        <v>731</v>
      </c>
      <c r="E76" s="2" t="s">
        <v>45</v>
      </c>
      <c r="F76" s="6">
        <f>25/204</f>
        <v>0.12254901960784313</v>
      </c>
      <c r="I76" s="3" t="s">
        <v>732</v>
      </c>
      <c r="J76" s="16" t="s">
        <v>731</v>
      </c>
      <c r="M76" s="3" t="s">
        <v>33</v>
      </c>
      <c r="N76" s="8">
        <f>10/114</f>
        <v>8.771929824561403E-2</v>
      </c>
      <c r="Q76" s="4" t="s">
        <v>732</v>
      </c>
      <c r="R76" s="4" t="s">
        <v>105</v>
      </c>
      <c r="U76" s="4" t="s">
        <v>25</v>
      </c>
      <c r="V76" s="10">
        <f>14/90</f>
        <v>0.15555555555555556</v>
      </c>
    </row>
    <row r="77" spans="1:22" x14ac:dyDescent="0.15">
      <c r="E77" s="2" t="s">
        <v>723</v>
      </c>
      <c r="M77" s="3" t="s">
        <v>727</v>
      </c>
      <c r="U77" s="4" t="s">
        <v>728</v>
      </c>
    </row>
    <row r="80" spans="1:22" x14ac:dyDescent="0.15">
      <c r="A80" s="2" t="s">
        <v>737</v>
      </c>
      <c r="I80" s="3" t="s">
        <v>737</v>
      </c>
      <c r="Q80" s="4" t="s">
        <v>737</v>
      </c>
    </row>
    <row r="81" spans="1:21" x14ac:dyDescent="0.15">
      <c r="A81" s="2" t="s">
        <v>10</v>
      </c>
      <c r="B81" s="2" t="s">
        <v>72</v>
      </c>
      <c r="D81" s="2" t="s">
        <v>73</v>
      </c>
      <c r="E81" s="6">
        <f>32/204</f>
        <v>0.15686274509803921</v>
      </c>
      <c r="I81" s="3" t="s">
        <v>10</v>
      </c>
      <c r="J81" s="3" t="s">
        <v>77</v>
      </c>
      <c r="L81" s="3" t="s">
        <v>23</v>
      </c>
      <c r="M81" s="8">
        <f>19/114</f>
        <v>0.16666666666666666</v>
      </c>
      <c r="Q81" s="4" t="s">
        <v>10</v>
      </c>
      <c r="R81" s="4" t="s">
        <v>72</v>
      </c>
      <c r="T81" s="4" t="s">
        <v>28</v>
      </c>
      <c r="U81" s="10">
        <f>13/90</f>
        <v>0.14444444444444443</v>
      </c>
    </row>
    <row r="82" spans="1:21" x14ac:dyDescent="0.15">
      <c r="A82" s="2" t="s">
        <v>11</v>
      </c>
      <c r="B82" s="2" t="s">
        <v>76</v>
      </c>
      <c r="D82" s="2" t="s">
        <v>127</v>
      </c>
      <c r="E82" s="6">
        <f>30/204</f>
        <v>0.14705882352941177</v>
      </c>
      <c r="I82" s="3" t="s">
        <v>10</v>
      </c>
      <c r="J82" s="3" t="s">
        <v>72</v>
      </c>
      <c r="L82" s="3" t="s">
        <v>23</v>
      </c>
      <c r="M82" s="8">
        <f>19/114</f>
        <v>0.16666666666666666</v>
      </c>
      <c r="Q82" s="4" t="s">
        <v>11</v>
      </c>
      <c r="R82" s="4" t="s">
        <v>76</v>
      </c>
      <c r="T82" s="4" t="s">
        <v>25</v>
      </c>
      <c r="U82" s="10">
        <f>14/90</f>
        <v>0.15555555555555556</v>
      </c>
    </row>
    <row r="83" spans="1:21" x14ac:dyDescent="0.15">
      <c r="A83" s="2" t="s">
        <v>12</v>
      </c>
      <c r="B83" s="2" t="s">
        <v>74</v>
      </c>
      <c r="D83" s="2" t="s">
        <v>75</v>
      </c>
      <c r="E83" s="6">
        <f>22/204</f>
        <v>0.10784313725490197</v>
      </c>
      <c r="I83" s="3" t="s">
        <v>12</v>
      </c>
      <c r="J83" s="3" t="s">
        <v>76</v>
      </c>
      <c r="L83" s="3" t="s">
        <v>726</v>
      </c>
      <c r="M83" s="8">
        <f>16/114</f>
        <v>0.14035087719298245</v>
      </c>
      <c r="Q83" s="4" t="s">
        <v>12</v>
      </c>
      <c r="R83" s="4" t="s">
        <v>110</v>
      </c>
      <c r="T83" s="4" t="s">
        <v>33</v>
      </c>
      <c r="U83" s="10">
        <f>10/90</f>
        <v>0.1111111111111111</v>
      </c>
    </row>
    <row r="84" spans="1:21" x14ac:dyDescent="0.15">
      <c r="A84" s="2" t="s">
        <v>13</v>
      </c>
      <c r="B84" s="2" t="s">
        <v>77</v>
      </c>
      <c r="D84" s="2" t="s">
        <v>78</v>
      </c>
      <c r="E84" s="6">
        <f>20/204</f>
        <v>9.8039215686274508E-2</v>
      </c>
      <c r="I84" s="3" t="s">
        <v>13</v>
      </c>
      <c r="J84" s="3" t="s">
        <v>110</v>
      </c>
      <c r="L84" s="3" t="s">
        <v>80</v>
      </c>
      <c r="M84" s="8">
        <f>12/114</f>
        <v>0.10526315789473684</v>
      </c>
      <c r="Q84" s="4" t="s">
        <v>13</v>
      </c>
      <c r="R84" s="4" t="s">
        <v>79</v>
      </c>
      <c r="T84" s="4" t="s">
        <v>48</v>
      </c>
      <c r="U84" s="10">
        <f>6/90</f>
        <v>6.6666666666666666E-2</v>
      </c>
    </row>
    <row r="85" spans="1:21" x14ac:dyDescent="0.15">
      <c r="A85" s="2" t="s">
        <v>14</v>
      </c>
      <c r="B85" s="2" t="s">
        <v>79</v>
      </c>
      <c r="D85" s="2" t="s">
        <v>80</v>
      </c>
      <c r="E85" s="6">
        <f>12/204</f>
        <v>5.8823529411764705E-2</v>
      </c>
      <c r="I85" s="3" t="s">
        <v>14</v>
      </c>
      <c r="J85" s="3" t="s">
        <v>79</v>
      </c>
      <c r="L85" s="3" t="s">
        <v>48</v>
      </c>
      <c r="M85" s="8">
        <f>6/114</f>
        <v>5.2631578947368418E-2</v>
      </c>
      <c r="Q85" s="4" t="s">
        <v>14</v>
      </c>
      <c r="R85" s="4" t="s">
        <v>84</v>
      </c>
      <c r="T85" s="4" t="s">
        <v>35</v>
      </c>
      <c r="U85" s="10">
        <f>5/90</f>
        <v>5.5555555555555552E-2</v>
      </c>
    </row>
    <row r="86" spans="1:21" x14ac:dyDescent="0.15">
      <c r="A86" s="2" t="s">
        <v>15</v>
      </c>
      <c r="B86" s="2" t="s">
        <v>82</v>
      </c>
      <c r="D86" s="2" t="s">
        <v>81</v>
      </c>
      <c r="E86" s="6">
        <f>8/204</f>
        <v>3.9215686274509803E-2</v>
      </c>
      <c r="I86" s="3" t="s">
        <v>15</v>
      </c>
      <c r="J86" s="3" t="s">
        <v>83</v>
      </c>
      <c r="L86" s="3" t="s">
        <v>37</v>
      </c>
      <c r="M86" s="8">
        <f>4/114</f>
        <v>3.5087719298245612E-2</v>
      </c>
      <c r="Q86" s="4" t="s">
        <v>14</v>
      </c>
      <c r="R86" s="4" t="s">
        <v>132</v>
      </c>
      <c r="T86" s="4" t="s">
        <v>35</v>
      </c>
      <c r="U86" s="10">
        <f>5/90</f>
        <v>5.5555555555555552E-2</v>
      </c>
    </row>
    <row r="87" spans="1:21" x14ac:dyDescent="0.15">
      <c r="A87" s="2" t="s">
        <v>16</v>
      </c>
      <c r="B87" s="2" t="s">
        <v>83</v>
      </c>
      <c r="D87" s="2" t="s">
        <v>48</v>
      </c>
      <c r="E87" s="6">
        <f>6/204</f>
        <v>2.9411764705882353E-2</v>
      </c>
      <c r="I87" s="3" t="s">
        <v>16</v>
      </c>
      <c r="J87" s="3" t="s">
        <v>82</v>
      </c>
      <c r="L87" s="3" t="s">
        <v>41</v>
      </c>
      <c r="M87" s="8">
        <f>3/114</f>
        <v>2.6315789473684209E-2</v>
      </c>
      <c r="Q87" s="4" t="s">
        <v>16</v>
      </c>
      <c r="R87" s="4" t="s">
        <v>85</v>
      </c>
      <c r="T87" s="4" t="s">
        <v>41</v>
      </c>
      <c r="U87" s="10">
        <f>3/90</f>
        <v>3.3333333333333333E-2</v>
      </c>
    </row>
    <row r="88" spans="1:21" x14ac:dyDescent="0.15">
      <c r="A88" s="2" t="s">
        <v>17</v>
      </c>
      <c r="B88" s="2" t="s">
        <v>84</v>
      </c>
      <c r="D88" s="2" t="s">
        <v>35</v>
      </c>
      <c r="E88" s="6">
        <f>5/204</f>
        <v>2.4509803921568627E-2</v>
      </c>
      <c r="I88" s="3" t="s">
        <v>16</v>
      </c>
      <c r="J88" s="3" t="s">
        <v>111</v>
      </c>
      <c r="L88" s="3" t="s">
        <v>41</v>
      </c>
      <c r="M88" s="8">
        <f t="shared" ref="M88:M89" si="6">3/114</f>
        <v>2.6315789473684209E-2</v>
      </c>
      <c r="Q88" s="4" t="s">
        <v>17</v>
      </c>
      <c r="R88" s="4" t="s">
        <v>133</v>
      </c>
      <c r="T88" s="4" t="s">
        <v>39</v>
      </c>
      <c r="U88" s="10">
        <f>2/90</f>
        <v>2.2222222222222223E-2</v>
      </c>
    </row>
    <row r="89" spans="1:21" x14ac:dyDescent="0.15">
      <c r="A89" s="2" t="s">
        <v>17</v>
      </c>
      <c r="B89" s="2" t="s">
        <v>85</v>
      </c>
      <c r="D89" s="2" t="s">
        <v>35</v>
      </c>
      <c r="E89" s="6">
        <f>5/204</f>
        <v>2.4509803921568627E-2</v>
      </c>
      <c r="I89" s="3" t="s">
        <v>16</v>
      </c>
      <c r="J89" s="3" t="s">
        <v>112</v>
      </c>
      <c r="L89" s="3" t="s">
        <v>41</v>
      </c>
      <c r="M89" s="8">
        <f t="shared" si="6"/>
        <v>2.6315789473684209E-2</v>
      </c>
      <c r="Q89" s="4" t="s">
        <v>17</v>
      </c>
      <c r="R89" s="4" t="s">
        <v>111</v>
      </c>
      <c r="T89" s="4" t="s">
        <v>39</v>
      </c>
      <c r="U89" s="10">
        <f t="shared" ref="U89:U93" si="7">2/90</f>
        <v>2.2222222222222223E-2</v>
      </c>
    </row>
    <row r="90" spans="1:21" x14ac:dyDescent="0.15">
      <c r="A90" s="2" t="s">
        <v>19</v>
      </c>
      <c r="B90" s="2" t="s">
        <v>114</v>
      </c>
      <c r="D90" s="2" t="s">
        <v>725</v>
      </c>
      <c r="E90" s="6">
        <f>4/204</f>
        <v>1.9607843137254902E-2</v>
      </c>
      <c r="I90" s="3" t="s">
        <v>19</v>
      </c>
      <c r="J90" s="3" t="s">
        <v>85</v>
      </c>
      <c r="L90" s="3" t="s">
        <v>39</v>
      </c>
      <c r="M90" s="8">
        <f t="shared" ref="M90:M93" si="8">2/114</f>
        <v>1.7543859649122806E-2</v>
      </c>
      <c r="Q90" s="4" t="s">
        <v>17</v>
      </c>
      <c r="R90" s="4" t="s">
        <v>83</v>
      </c>
      <c r="T90" s="4" t="s">
        <v>39</v>
      </c>
      <c r="U90" s="10">
        <f t="shared" si="7"/>
        <v>2.2222222222222223E-2</v>
      </c>
    </row>
    <row r="91" spans="1:21" x14ac:dyDescent="0.15">
      <c r="A91" s="2" t="s">
        <v>19</v>
      </c>
      <c r="B91" s="2" t="s">
        <v>116</v>
      </c>
      <c r="D91" s="2" t="s">
        <v>725</v>
      </c>
      <c r="E91" s="6">
        <f>4/204</f>
        <v>1.9607843137254902E-2</v>
      </c>
      <c r="I91" s="3" t="s">
        <v>19</v>
      </c>
      <c r="J91" s="3" t="s">
        <v>114</v>
      </c>
      <c r="L91" s="3" t="s">
        <v>39</v>
      </c>
      <c r="M91" s="8">
        <f t="shared" si="8"/>
        <v>1.7543859649122806E-2</v>
      </c>
      <c r="Q91" s="4" t="s">
        <v>17</v>
      </c>
      <c r="R91" s="4" t="s">
        <v>134</v>
      </c>
      <c r="T91" s="4" t="s">
        <v>39</v>
      </c>
      <c r="U91" s="10">
        <f t="shared" si="7"/>
        <v>2.2222222222222223E-2</v>
      </c>
    </row>
    <row r="92" spans="1:21" x14ac:dyDescent="0.15">
      <c r="B92" s="2" t="s">
        <v>668</v>
      </c>
      <c r="D92" s="2" t="s">
        <v>23</v>
      </c>
      <c r="E92" s="6">
        <f>19/204</f>
        <v>9.3137254901960786E-2</v>
      </c>
      <c r="I92" s="3" t="s">
        <v>19</v>
      </c>
      <c r="J92" s="3" t="s">
        <v>115</v>
      </c>
      <c r="L92" s="3" t="s">
        <v>39</v>
      </c>
      <c r="M92" s="8">
        <f t="shared" si="8"/>
        <v>1.7543859649122806E-2</v>
      </c>
      <c r="Q92" s="4" t="s">
        <v>17</v>
      </c>
      <c r="R92" s="4" t="s">
        <v>135</v>
      </c>
      <c r="T92" s="4" t="s">
        <v>39</v>
      </c>
      <c r="U92" s="10">
        <f t="shared" si="7"/>
        <v>2.2222222222222223E-2</v>
      </c>
    </row>
    <row r="93" spans="1:21" x14ac:dyDescent="0.15">
      <c r="B93" s="2" t="s">
        <v>683</v>
      </c>
      <c r="D93" s="2" t="s">
        <v>696</v>
      </c>
      <c r="E93" s="6">
        <f>37/204</f>
        <v>0.18137254901960784</v>
      </c>
      <c r="I93" s="3" t="s">
        <v>19</v>
      </c>
      <c r="J93" s="3" t="s">
        <v>116</v>
      </c>
      <c r="L93" s="3" t="s">
        <v>39</v>
      </c>
      <c r="M93" s="8">
        <f t="shared" si="8"/>
        <v>1.7543859649122806E-2</v>
      </c>
      <c r="Q93" s="4" t="s">
        <v>17</v>
      </c>
      <c r="R93" s="4" t="s">
        <v>136</v>
      </c>
      <c r="T93" s="4" t="s">
        <v>39</v>
      </c>
      <c r="U93" s="10">
        <f t="shared" si="7"/>
        <v>2.2222222222222223E-2</v>
      </c>
    </row>
    <row r="94" spans="1:21" x14ac:dyDescent="0.15">
      <c r="E94" s="6">
        <f>SUM(E80:E93)</f>
        <v>1.0000000000000002</v>
      </c>
      <c r="J94" s="3" t="s">
        <v>668</v>
      </c>
      <c r="L94" s="3" t="s">
        <v>697</v>
      </c>
      <c r="M94" s="8">
        <f>3/114</f>
        <v>2.6315789473684209E-2</v>
      </c>
      <c r="R94" s="4" t="s">
        <v>668</v>
      </c>
      <c r="T94" s="4" t="s">
        <v>697</v>
      </c>
      <c r="U94" s="10">
        <f>3/90</f>
        <v>3.3333333333333333E-2</v>
      </c>
    </row>
    <row r="95" spans="1:21" x14ac:dyDescent="0.15">
      <c r="J95" s="3" t="s">
        <v>683</v>
      </c>
      <c r="L95" s="3" t="s">
        <v>693</v>
      </c>
      <c r="M95" s="8">
        <f>18/114</f>
        <v>0.15789473684210525</v>
      </c>
      <c r="R95" s="4" t="s">
        <v>683</v>
      </c>
      <c r="T95" s="4" t="s">
        <v>698</v>
      </c>
      <c r="U95" s="10">
        <f>19/90</f>
        <v>0.21111111111111111</v>
      </c>
    </row>
    <row r="96" spans="1:21" x14ac:dyDescent="0.15">
      <c r="E96" s="6"/>
      <c r="M96" s="9">
        <f>SUM(M81:M95)</f>
        <v>1</v>
      </c>
      <c r="U96" s="11">
        <f>SUM(U81:U95)</f>
        <v>1.0000000000000002</v>
      </c>
    </row>
    <row r="102" spans="1:21" x14ac:dyDescent="0.15">
      <c r="A102" s="2" t="s">
        <v>738</v>
      </c>
      <c r="I102" s="3" t="s">
        <v>738</v>
      </c>
      <c r="Q102" s="4" t="s">
        <v>738</v>
      </c>
    </row>
    <row r="103" spans="1:21" x14ac:dyDescent="0.15">
      <c r="A103" s="2" t="s">
        <v>10</v>
      </c>
      <c r="B103" s="2" t="s">
        <v>24</v>
      </c>
      <c r="D103" s="2" t="s">
        <v>80</v>
      </c>
      <c r="E103" s="6">
        <f>12/204</f>
        <v>5.8823529411764705E-2</v>
      </c>
      <c r="I103" s="3" t="s">
        <v>10</v>
      </c>
      <c r="J103" s="3" t="s">
        <v>49</v>
      </c>
      <c r="L103" s="3" t="s">
        <v>48</v>
      </c>
      <c r="M103" s="8">
        <f>6/114</f>
        <v>5.2631578947368418E-2</v>
      </c>
      <c r="Q103" s="4" t="s">
        <v>10</v>
      </c>
      <c r="R103" s="4" t="s">
        <v>24</v>
      </c>
      <c r="T103" s="4" t="s">
        <v>53</v>
      </c>
      <c r="U103" s="10">
        <f>7/90</f>
        <v>7.7777777777777779E-2</v>
      </c>
    </row>
    <row r="104" spans="1:21" x14ac:dyDescent="0.15">
      <c r="A104" s="2" t="s">
        <v>11</v>
      </c>
      <c r="B104" s="2" t="s">
        <v>46</v>
      </c>
      <c r="D104" s="2" t="s">
        <v>81</v>
      </c>
      <c r="E104" s="6">
        <f>8/204</f>
        <v>3.9215686274509803E-2</v>
      </c>
      <c r="I104" s="3" t="s">
        <v>11</v>
      </c>
      <c r="J104" s="3" t="s">
        <v>24</v>
      </c>
      <c r="L104" s="3" t="s">
        <v>35</v>
      </c>
      <c r="M104" s="8">
        <f>5/114</f>
        <v>4.3859649122807015E-2</v>
      </c>
      <c r="Q104" s="4" t="s">
        <v>11</v>
      </c>
      <c r="R104" s="4" t="s">
        <v>30</v>
      </c>
      <c r="T104" s="4" t="s">
        <v>37</v>
      </c>
      <c r="U104" s="10">
        <f>4/90</f>
        <v>4.4444444444444446E-2</v>
      </c>
    </row>
    <row r="105" spans="1:21" x14ac:dyDescent="0.15">
      <c r="A105" s="2" t="s">
        <v>11</v>
      </c>
      <c r="B105" s="2" t="s">
        <v>49</v>
      </c>
      <c r="D105" s="2" t="s">
        <v>81</v>
      </c>
      <c r="E105" s="6">
        <f>8/204</f>
        <v>3.9215686274509803E-2</v>
      </c>
      <c r="I105" s="3" t="s">
        <v>12</v>
      </c>
      <c r="J105" s="3" t="s">
        <v>46</v>
      </c>
      <c r="L105" s="3" t="s">
        <v>37</v>
      </c>
      <c r="M105" s="8">
        <f>4/114</f>
        <v>3.5087719298245612E-2</v>
      </c>
      <c r="Q105" s="4" t="s">
        <v>11</v>
      </c>
      <c r="R105" s="4" t="s">
        <v>46</v>
      </c>
      <c r="T105" s="4" t="s">
        <v>37</v>
      </c>
      <c r="U105" s="10">
        <f>4/90</f>
        <v>4.4444444444444446E-2</v>
      </c>
    </row>
    <row r="106" spans="1:21" x14ac:dyDescent="0.15">
      <c r="A106" s="2" t="s">
        <v>13</v>
      </c>
      <c r="B106" s="2" t="s">
        <v>30</v>
      </c>
      <c r="D106" s="2" t="s">
        <v>48</v>
      </c>
      <c r="E106" s="6">
        <f>6/204</f>
        <v>2.9411764705882353E-2</v>
      </c>
      <c r="I106" s="3" t="s">
        <v>13</v>
      </c>
      <c r="J106" s="3" t="s">
        <v>86</v>
      </c>
      <c r="L106" s="3" t="s">
        <v>41</v>
      </c>
      <c r="M106" s="8">
        <f>3/114</f>
        <v>2.6315789473684209E-2</v>
      </c>
      <c r="Q106" s="4" t="s">
        <v>13</v>
      </c>
      <c r="R106" s="4" t="s">
        <v>49</v>
      </c>
      <c r="T106" s="4" t="s">
        <v>39</v>
      </c>
      <c r="U106" s="10">
        <f>2/90</f>
        <v>2.2222222222222223E-2</v>
      </c>
    </row>
    <row r="107" spans="1:21" x14ac:dyDescent="0.15">
      <c r="A107" s="2" t="s">
        <v>14</v>
      </c>
      <c r="B107" s="2" t="s">
        <v>86</v>
      </c>
      <c r="D107" s="2" t="s">
        <v>41</v>
      </c>
      <c r="E107" s="6">
        <f>3/204</f>
        <v>1.4705882352941176E-2</v>
      </c>
      <c r="I107" s="3" t="s">
        <v>14</v>
      </c>
      <c r="J107" s="3" t="s">
        <v>30</v>
      </c>
      <c r="L107" s="3" t="s">
        <v>39</v>
      </c>
      <c r="M107" s="8">
        <f>2/114</f>
        <v>1.7543859649122806E-2</v>
      </c>
      <c r="Q107" s="4" t="s">
        <v>14</v>
      </c>
      <c r="R107" s="4" t="s">
        <v>27</v>
      </c>
      <c r="T107" s="4" t="s">
        <v>128</v>
      </c>
      <c r="U107" s="10">
        <f>1/90</f>
        <v>1.1111111111111112E-2</v>
      </c>
    </row>
    <row r="108" spans="1:21" x14ac:dyDescent="0.15">
      <c r="B108" s="2" t="s">
        <v>668</v>
      </c>
      <c r="D108" s="2" t="s">
        <v>667</v>
      </c>
      <c r="E108" s="6">
        <f>20/204</f>
        <v>9.8039215686274508E-2</v>
      </c>
      <c r="J108" s="3" t="s">
        <v>668</v>
      </c>
      <c r="L108" s="3" t="s">
        <v>688</v>
      </c>
      <c r="M108" s="8">
        <f>11/114</f>
        <v>9.6491228070175433E-2</v>
      </c>
      <c r="Q108" s="4" t="s">
        <v>14</v>
      </c>
      <c r="R108" s="4" t="s">
        <v>120</v>
      </c>
      <c r="T108" s="4" t="s">
        <v>128</v>
      </c>
      <c r="U108" s="10">
        <f t="shared" ref="U108" si="9">1/90</f>
        <v>1.1111111111111112E-2</v>
      </c>
    </row>
    <row r="109" spans="1:21" x14ac:dyDescent="0.15">
      <c r="B109" s="2" t="s">
        <v>683</v>
      </c>
      <c r="D109" s="2" t="s">
        <v>700</v>
      </c>
      <c r="E109" s="6">
        <f>147/204</f>
        <v>0.72058823529411764</v>
      </c>
      <c r="J109" s="3" t="s">
        <v>683</v>
      </c>
      <c r="L109" s="3" t="s">
        <v>699</v>
      </c>
      <c r="M109" s="8">
        <f>83/114</f>
        <v>0.72807017543859653</v>
      </c>
      <c r="R109" s="4" t="s">
        <v>702</v>
      </c>
      <c r="T109" s="4" t="s">
        <v>701</v>
      </c>
      <c r="U109" s="10">
        <f>7/90</f>
        <v>7.7777777777777779E-2</v>
      </c>
    </row>
    <row r="110" spans="1:21" x14ac:dyDescent="0.15">
      <c r="E110" s="7">
        <f>SUM(E103:E109)</f>
        <v>1</v>
      </c>
      <c r="M110" s="9">
        <f>SUM(M103:M109)</f>
        <v>1</v>
      </c>
      <c r="R110" s="4" t="s">
        <v>683</v>
      </c>
      <c r="T110" s="4" t="s">
        <v>695</v>
      </c>
      <c r="U110" s="10">
        <f>64/90</f>
        <v>0.71111111111111114</v>
      </c>
    </row>
    <row r="111" spans="1:21" x14ac:dyDescent="0.15">
      <c r="U111" s="11">
        <f>SUM(U103:U110)</f>
        <v>1</v>
      </c>
    </row>
    <row r="113" spans="1:22" x14ac:dyDescent="0.15">
      <c r="A113" s="2" t="s">
        <v>739</v>
      </c>
      <c r="I113" s="3" t="s">
        <v>739</v>
      </c>
      <c r="Q113" s="4" t="s">
        <v>739</v>
      </c>
    </row>
    <row r="114" spans="1:22" x14ac:dyDescent="0.15">
      <c r="A114" s="2" t="s">
        <v>10</v>
      </c>
      <c r="B114" s="2" t="s">
        <v>87</v>
      </c>
      <c r="E114" s="2" t="s">
        <v>80</v>
      </c>
      <c r="F114" s="6">
        <f>12/204</f>
        <v>5.8823529411764705E-2</v>
      </c>
      <c r="I114" s="3" t="s">
        <v>10</v>
      </c>
      <c r="J114" s="3" t="s">
        <v>117</v>
      </c>
      <c r="M114" s="3" t="s">
        <v>48</v>
      </c>
      <c r="N114" s="8">
        <f>6/114</f>
        <v>5.2631578947368418E-2</v>
      </c>
      <c r="Q114" s="4" t="s">
        <v>10</v>
      </c>
      <c r="R114" s="4" t="s">
        <v>117</v>
      </c>
      <c r="U114" s="4" t="s">
        <v>48</v>
      </c>
      <c r="V114" s="10">
        <f>6/90</f>
        <v>6.6666666666666666E-2</v>
      </c>
    </row>
    <row r="115" spans="1:22" x14ac:dyDescent="0.15">
      <c r="A115" s="2" t="s">
        <v>11</v>
      </c>
      <c r="B115" s="2" t="s">
        <v>88</v>
      </c>
      <c r="E115" s="2" t="s">
        <v>48</v>
      </c>
      <c r="F115" s="6">
        <f>6/204</f>
        <v>2.9411764705882353E-2</v>
      </c>
      <c r="I115" s="3" t="s">
        <v>11</v>
      </c>
      <c r="J115" s="3" t="s">
        <v>88</v>
      </c>
      <c r="M115" s="3" t="s">
        <v>37</v>
      </c>
      <c r="N115" s="8">
        <f>4/114</f>
        <v>3.5087719298245612E-2</v>
      </c>
      <c r="Q115" s="4" t="s">
        <v>11</v>
      </c>
      <c r="R115" s="4" t="s">
        <v>88</v>
      </c>
      <c r="U115" s="4" t="s">
        <v>39</v>
      </c>
      <c r="V115" s="10">
        <f>2/90</f>
        <v>2.2222222222222223E-2</v>
      </c>
    </row>
    <row r="116" spans="1:22" x14ac:dyDescent="0.15">
      <c r="A116" s="2" t="s">
        <v>12</v>
      </c>
      <c r="B116" s="2" t="s">
        <v>89</v>
      </c>
      <c r="E116" s="2" t="s">
        <v>37</v>
      </c>
      <c r="F116" s="6">
        <f>4/204</f>
        <v>1.9607843137254902E-2</v>
      </c>
      <c r="I116" s="3" t="s">
        <v>12</v>
      </c>
      <c r="J116" s="3" t="s">
        <v>90</v>
      </c>
      <c r="M116" s="3" t="s">
        <v>41</v>
      </c>
      <c r="N116" s="8">
        <f>3/114</f>
        <v>2.6315789473684209E-2</v>
      </c>
      <c r="Q116" s="4" t="s">
        <v>11</v>
      </c>
      <c r="R116" s="4" t="s">
        <v>91</v>
      </c>
      <c r="U116" s="4" t="s">
        <v>39</v>
      </c>
      <c r="V116" s="10">
        <f t="shared" ref="V116" si="10">2/90</f>
        <v>2.2222222222222223E-2</v>
      </c>
    </row>
    <row r="117" spans="1:22" x14ac:dyDescent="0.15">
      <c r="A117" s="2" t="s">
        <v>12</v>
      </c>
      <c r="B117" s="2" t="s">
        <v>90</v>
      </c>
      <c r="E117" s="2" t="s">
        <v>37</v>
      </c>
      <c r="F117" s="6">
        <f>4/204</f>
        <v>1.9607843137254902E-2</v>
      </c>
      <c r="I117" s="3" t="s">
        <v>12</v>
      </c>
      <c r="J117" s="3" t="s">
        <v>89</v>
      </c>
      <c r="M117" s="3" t="s">
        <v>41</v>
      </c>
      <c r="N117" s="8">
        <f>3/114</f>
        <v>2.6315789473684209E-2</v>
      </c>
      <c r="Q117" s="4" t="s">
        <v>13</v>
      </c>
      <c r="R117" s="4" t="s">
        <v>137</v>
      </c>
      <c r="U117" s="4" t="s">
        <v>128</v>
      </c>
      <c r="V117" s="10">
        <f>1/90</f>
        <v>1.1111111111111112E-2</v>
      </c>
    </row>
    <row r="118" spans="1:22" x14ac:dyDescent="0.15">
      <c r="A118" s="2" t="s">
        <v>14</v>
      </c>
      <c r="B118" s="2" t="s">
        <v>91</v>
      </c>
      <c r="E118" s="2" t="s">
        <v>41</v>
      </c>
      <c r="F118" s="6">
        <f>3/204</f>
        <v>1.4705882352941176E-2</v>
      </c>
      <c r="I118" s="3" t="s">
        <v>14</v>
      </c>
      <c r="J118" s="3" t="s">
        <v>118</v>
      </c>
      <c r="M118" s="3" t="s">
        <v>39</v>
      </c>
      <c r="N118" s="8">
        <f>2/114</f>
        <v>1.7543859649122806E-2</v>
      </c>
      <c r="Q118" s="4" t="s">
        <v>13</v>
      </c>
      <c r="R118" s="4" t="s">
        <v>89</v>
      </c>
      <c r="U118" s="4" t="s">
        <v>128</v>
      </c>
      <c r="V118" s="10">
        <f t="shared" ref="V118:V121" si="11">1/90</f>
        <v>1.1111111111111112E-2</v>
      </c>
    </row>
    <row r="119" spans="1:22" x14ac:dyDescent="0.15">
      <c r="B119" s="2" t="s">
        <v>668</v>
      </c>
      <c r="E119" s="2" t="s">
        <v>669</v>
      </c>
      <c r="F119" s="6">
        <f>17/204</f>
        <v>8.3333333333333329E-2</v>
      </c>
      <c r="I119" s="3" t="s">
        <v>14</v>
      </c>
      <c r="J119" s="3" t="s">
        <v>119</v>
      </c>
      <c r="M119" s="3" t="s">
        <v>39</v>
      </c>
      <c r="N119" s="8">
        <f>2/114</f>
        <v>1.7543859649122806E-2</v>
      </c>
      <c r="Q119" s="4" t="s">
        <v>13</v>
      </c>
      <c r="R119" s="4" t="s">
        <v>138</v>
      </c>
      <c r="U119" s="4" t="s">
        <v>128</v>
      </c>
      <c r="V119" s="10">
        <f t="shared" si="11"/>
        <v>1.1111111111111112E-2</v>
      </c>
    </row>
    <row r="120" spans="1:22" x14ac:dyDescent="0.15">
      <c r="B120" s="2" t="s">
        <v>683</v>
      </c>
      <c r="E120" s="2" t="s">
        <v>704</v>
      </c>
      <c r="F120" s="6">
        <f>158/204</f>
        <v>0.77450980392156865</v>
      </c>
      <c r="J120" s="3" t="s">
        <v>668</v>
      </c>
      <c r="M120" s="3" t="s">
        <v>688</v>
      </c>
      <c r="N120" s="8">
        <f>11/114</f>
        <v>9.6491228070175433E-2</v>
      </c>
      <c r="Q120" s="4" t="s">
        <v>13</v>
      </c>
      <c r="R120" s="4" t="s">
        <v>139</v>
      </c>
      <c r="U120" s="4" t="s">
        <v>128</v>
      </c>
      <c r="V120" s="10">
        <f t="shared" si="11"/>
        <v>1.1111111111111112E-2</v>
      </c>
    </row>
    <row r="121" spans="1:22" x14ac:dyDescent="0.15">
      <c r="F121" s="7">
        <f>SUM(F114:F120)</f>
        <v>1</v>
      </c>
      <c r="J121" s="3" t="s">
        <v>683</v>
      </c>
      <c r="M121" s="3" t="s">
        <v>699</v>
      </c>
      <c r="N121" s="8">
        <f>83/114</f>
        <v>0.72807017543859653</v>
      </c>
      <c r="R121" s="4" t="s">
        <v>702</v>
      </c>
      <c r="U121" s="4" t="s">
        <v>681</v>
      </c>
      <c r="V121" s="10">
        <f t="shared" si="11"/>
        <v>1.1111111111111112E-2</v>
      </c>
    </row>
    <row r="122" spans="1:22" x14ac:dyDescent="0.15">
      <c r="N122" s="9">
        <f>SUM(N114:N121)</f>
        <v>1</v>
      </c>
      <c r="R122" s="4" t="s">
        <v>683</v>
      </c>
      <c r="U122" s="4" t="s">
        <v>703</v>
      </c>
      <c r="V122" s="10">
        <f>75/90</f>
        <v>0.83333333333333337</v>
      </c>
    </row>
    <row r="123" spans="1:22" x14ac:dyDescent="0.15">
      <c r="V123" s="11">
        <f>SUM(V114:V122)</f>
        <v>1</v>
      </c>
    </row>
  </sheetData>
  <mergeCells count="3">
    <mergeCell ref="I2:P2"/>
    <mergeCell ref="Q2:X2"/>
    <mergeCell ref="A2:H2"/>
  </mergeCells>
  <phoneticPr fontId="1"/>
  <pageMargins left="0.7" right="0.7" top="0.75" bottom="0.75" header="0.3" footer="0.3"/>
  <pageSetup paperSize="9" scale="41" fitToHeight="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X513"/>
  <sheetViews>
    <sheetView workbookViewId="0">
      <selection activeCell="I428" sqref="I428"/>
    </sheetView>
  </sheetViews>
  <sheetFormatPr defaultRowHeight="19.5" x14ac:dyDescent="0.15"/>
  <cols>
    <col min="1" max="7" width="9" style="3"/>
    <col min="8" max="8" width="40" style="3" customWidth="1"/>
    <col min="9" max="16" width="9" style="4"/>
    <col min="17" max="16384" width="9" style="2"/>
  </cols>
  <sheetData>
    <row r="2" spans="1:16" s="1" customFormat="1" ht="43.5" x14ac:dyDescent="0.15">
      <c r="A2" s="12" t="s">
        <v>7</v>
      </c>
      <c r="B2" s="12"/>
      <c r="C2" s="12"/>
      <c r="D2" s="12"/>
      <c r="E2" s="12"/>
      <c r="F2" s="12"/>
      <c r="G2" s="12"/>
      <c r="H2" s="12"/>
      <c r="I2" s="13" t="s">
        <v>8</v>
      </c>
      <c r="J2" s="13"/>
      <c r="K2" s="13"/>
      <c r="L2" s="13"/>
      <c r="M2" s="13"/>
      <c r="N2" s="13"/>
      <c r="O2" s="13"/>
      <c r="P2" s="13"/>
    </row>
    <row r="4" spans="1:16" x14ac:dyDescent="0.15">
      <c r="A4" s="3" t="s">
        <v>0</v>
      </c>
      <c r="I4" s="4" t="s">
        <v>0</v>
      </c>
    </row>
    <row r="5" spans="1:16" x14ac:dyDescent="0.15">
      <c r="A5" s="3" t="s">
        <v>10</v>
      </c>
      <c r="B5" s="3" t="s">
        <v>49</v>
      </c>
      <c r="D5" s="3" t="s">
        <v>92</v>
      </c>
      <c r="I5" s="4" t="s">
        <v>10</v>
      </c>
      <c r="J5" s="4" t="s">
        <v>49</v>
      </c>
      <c r="L5" s="4" t="s">
        <v>127</v>
      </c>
    </row>
    <row r="6" spans="1:16" x14ac:dyDescent="0.15">
      <c r="A6" t="s">
        <v>643</v>
      </c>
      <c r="B6">
        <v>42</v>
      </c>
      <c r="C6" s="2" t="s">
        <v>644</v>
      </c>
      <c r="D6" t="s">
        <v>645</v>
      </c>
      <c r="E6" t="s">
        <v>157</v>
      </c>
      <c r="I6" t="s">
        <v>717</v>
      </c>
      <c r="J6">
        <v>52</v>
      </c>
      <c r="K6" s="2" t="s">
        <v>644</v>
      </c>
      <c r="L6" t="s">
        <v>648</v>
      </c>
      <c r="M6" t="s">
        <v>442</v>
      </c>
    </row>
    <row r="7" spans="1:16" x14ac:dyDescent="0.15">
      <c r="A7" t="s">
        <v>643</v>
      </c>
      <c r="B7">
        <v>56</v>
      </c>
      <c r="C7" s="2" t="s">
        <v>644</v>
      </c>
      <c r="D7" t="s">
        <v>645</v>
      </c>
      <c r="E7" t="s">
        <v>161</v>
      </c>
      <c r="I7" t="s">
        <v>717</v>
      </c>
      <c r="J7">
        <v>59</v>
      </c>
      <c r="K7" s="2" t="s">
        <v>644</v>
      </c>
      <c r="L7" t="s">
        <v>709</v>
      </c>
      <c r="M7" t="s">
        <v>434</v>
      </c>
    </row>
    <row r="8" spans="1:16" x14ac:dyDescent="0.15">
      <c r="A8" t="s">
        <v>643</v>
      </c>
      <c r="B8">
        <v>39</v>
      </c>
      <c r="C8" s="2" t="s">
        <v>644</v>
      </c>
      <c r="D8" t="s">
        <v>645</v>
      </c>
      <c r="E8" t="s">
        <v>141</v>
      </c>
      <c r="I8" t="s">
        <v>717</v>
      </c>
      <c r="J8">
        <v>43</v>
      </c>
      <c r="K8" s="2" t="s">
        <v>644</v>
      </c>
      <c r="L8" t="s">
        <v>645</v>
      </c>
      <c r="M8" t="s">
        <v>435</v>
      </c>
    </row>
    <row r="9" spans="1:16" x14ac:dyDescent="0.15">
      <c r="A9" t="s">
        <v>643</v>
      </c>
      <c r="B9">
        <v>60</v>
      </c>
      <c r="C9" s="2" t="s">
        <v>644</v>
      </c>
      <c r="D9" t="s">
        <v>645</v>
      </c>
      <c r="E9" t="s">
        <v>150</v>
      </c>
      <c r="I9" t="s">
        <v>717</v>
      </c>
      <c r="J9">
        <v>50</v>
      </c>
      <c r="K9" s="2" t="s">
        <v>644</v>
      </c>
      <c r="L9" t="s">
        <v>708</v>
      </c>
      <c r="M9" t="s">
        <v>440</v>
      </c>
    </row>
    <row r="10" spans="1:16" x14ac:dyDescent="0.15">
      <c r="A10" t="s">
        <v>643</v>
      </c>
      <c r="B10">
        <v>37</v>
      </c>
      <c r="C10" s="2" t="s">
        <v>644</v>
      </c>
      <c r="D10" t="s">
        <v>645</v>
      </c>
      <c r="E10" t="s">
        <v>154</v>
      </c>
      <c r="I10" t="s">
        <v>717</v>
      </c>
      <c r="J10">
        <v>52</v>
      </c>
      <c r="K10" s="2" t="s">
        <v>644</v>
      </c>
      <c r="L10" t="s">
        <v>709</v>
      </c>
      <c r="M10" t="s">
        <v>443</v>
      </c>
    </row>
    <row r="11" spans="1:16" x14ac:dyDescent="0.15">
      <c r="A11" t="s">
        <v>643</v>
      </c>
      <c r="B11">
        <v>60</v>
      </c>
      <c r="C11" s="2" t="s">
        <v>644</v>
      </c>
      <c r="D11" t="s">
        <v>646</v>
      </c>
      <c r="E11" t="s">
        <v>162</v>
      </c>
      <c r="I11" t="s">
        <v>717</v>
      </c>
      <c r="J11">
        <v>49</v>
      </c>
      <c r="K11" s="2" t="s">
        <v>644</v>
      </c>
      <c r="L11" t="s">
        <v>709</v>
      </c>
      <c r="M11" t="s">
        <v>148</v>
      </c>
    </row>
    <row r="12" spans="1:16" x14ac:dyDescent="0.15">
      <c r="A12" t="s">
        <v>643</v>
      </c>
      <c r="B12">
        <v>44</v>
      </c>
      <c r="C12" s="2" t="s">
        <v>644</v>
      </c>
      <c r="D12" t="s">
        <v>645</v>
      </c>
      <c r="E12" t="s">
        <v>167</v>
      </c>
      <c r="I12" t="s">
        <v>717</v>
      </c>
      <c r="J12">
        <v>57</v>
      </c>
      <c r="K12" s="2" t="s">
        <v>644</v>
      </c>
      <c r="L12" t="s">
        <v>709</v>
      </c>
      <c r="M12" t="s">
        <v>439</v>
      </c>
    </row>
    <row r="13" spans="1:16" x14ac:dyDescent="0.15">
      <c r="A13" t="s">
        <v>643</v>
      </c>
      <c r="B13">
        <v>55</v>
      </c>
      <c r="C13" s="2" t="s">
        <v>644</v>
      </c>
      <c r="D13" t="s">
        <v>645</v>
      </c>
      <c r="E13" t="s">
        <v>140</v>
      </c>
      <c r="I13" t="s">
        <v>717</v>
      </c>
      <c r="J13">
        <v>40</v>
      </c>
      <c r="K13" s="2" t="s">
        <v>644</v>
      </c>
      <c r="L13" t="s">
        <v>709</v>
      </c>
      <c r="M13" t="s">
        <v>176</v>
      </c>
    </row>
    <row r="14" spans="1:16" x14ac:dyDescent="0.15">
      <c r="A14" t="s">
        <v>643</v>
      </c>
      <c r="B14">
        <v>38</v>
      </c>
      <c r="C14" s="2" t="s">
        <v>644</v>
      </c>
      <c r="D14" t="s">
        <v>649</v>
      </c>
      <c r="E14" t="s">
        <v>151</v>
      </c>
      <c r="I14" t="s">
        <v>717</v>
      </c>
      <c r="J14">
        <v>51</v>
      </c>
      <c r="K14" s="2" t="s">
        <v>644</v>
      </c>
      <c r="L14" t="s">
        <v>647</v>
      </c>
      <c r="M14" t="s">
        <v>444</v>
      </c>
    </row>
    <row r="15" spans="1:16" x14ac:dyDescent="0.15">
      <c r="A15" t="s">
        <v>643</v>
      </c>
      <c r="B15">
        <v>53</v>
      </c>
      <c r="C15" s="2" t="s">
        <v>644</v>
      </c>
      <c r="D15" t="s">
        <v>647</v>
      </c>
      <c r="E15" t="s">
        <v>147</v>
      </c>
      <c r="I15" t="s">
        <v>717</v>
      </c>
      <c r="J15">
        <v>38</v>
      </c>
      <c r="K15" s="2" t="s">
        <v>644</v>
      </c>
      <c r="L15" t="s">
        <v>645</v>
      </c>
      <c r="M15" t="s">
        <v>441</v>
      </c>
    </row>
    <row r="16" spans="1:16" x14ac:dyDescent="0.15">
      <c r="A16" t="s">
        <v>643</v>
      </c>
      <c r="B16">
        <v>39</v>
      </c>
      <c r="C16" s="2" t="s">
        <v>644</v>
      </c>
      <c r="D16" t="s">
        <v>645</v>
      </c>
      <c r="E16" t="s">
        <v>166</v>
      </c>
      <c r="I16" t="s">
        <v>717</v>
      </c>
      <c r="J16">
        <v>57</v>
      </c>
      <c r="K16" s="2" t="s">
        <v>644</v>
      </c>
      <c r="L16" t="s">
        <v>708</v>
      </c>
      <c r="M16" t="s">
        <v>447</v>
      </c>
    </row>
    <row r="17" spans="1:13" x14ac:dyDescent="0.15">
      <c r="A17" t="s">
        <v>643</v>
      </c>
      <c r="B17">
        <v>52</v>
      </c>
      <c r="C17" s="2" t="s">
        <v>644</v>
      </c>
      <c r="D17" t="s">
        <v>645</v>
      </c>
      <c r="E17" t="s">
        <v>164</v>
      </c>
      <c r="I17" t="s">
        <v>717</v>
      </c>
      <c r="J17">
        <v>39</v>
      </c>
      <c r="K17" s="2" t="s">
        <v>644</v>
      </c>
      <c r="L17" t="s">
        <v>708</v>
      </c>
      <c r="M17" t="s">
        <v>449</v>
      </c>
    </row>
    <row r="18" spans="1:13" x14ac:dyDescent="0.15">
      <c r="A18" t="s">
        <v>643</v>
      </c>
      <c r="B18">
        <v>52</v>
      </c>
      <c r="C18" s="2" t="s">
        <v>644</v>
      </c>
      <c r="D18" t="s">
        <v>645</v>
      </c>
      <c r="E18" t="s">
        <v>168</v>
      </c>
      <c r="I18" t="s">
        <v>717</v>
      </c>
      <c r="J18">
        <v>48</v>
      </c>
      <c r="K18" s="2" t="s">
        <v>644</v>
      </c>
      <c r="L18" t="s">
        <v>645</v>
      </c>
      <c r="M18" t="s">
        <v>448</v>
      </c>
    </row>
    <row r="19" spans="1:13" x14ac:dyDescent="0.15">
      <c r="A19" t="s">
        <v>643</v>
      </c>
      <c r="B19">
        <v>42</v>
      </c>
      <c r="C19" s="2" t="s">
        <v>644</v>
      </c>
      <c r="D19" t="s">
        <v>645</v>
      </c>
      <c r="E19" t="s">
        <v>159</v>
      </c>
      <c r="I19" t="s">
        <v>717</v>
      </c>
      <c r="J19">
        <v>44</v>
      </c>
      <c r="K19" s="2" t="s">
        <v>644</v>
      </c>
      <c r="L19" t="s">
        <v>645</v>
      </c>
      <c r="M19" t="s">
        <v>437</v>
      </c>
    </row>
    <row r="20" spans="1:13" x14ac:dyDescent="0.15">
      <c r="A20" t="s">
        <v>643</v>
      </c>
      <c r="B20">
        <v>51</v>
      </c>
      <c r="C20" s="2" t="s">
        <v>644</v>
      </c>
      <c r="D20" t="s">
        <v>645</v>
      </c>
      <c r="E20" t="s">
        <v>153</v>
      </c>
      <c r="I20" t="s">
        <v>717</v>
      </c>
      <c r="J20">
        <v>50</v>
      </c>
      <c r="K20" s="2" t="s">
        <v>644</v>
      </c>
      <c r="L20" t="s">
        <v>708</v>
      </c>
      <c r="M20" t="s">
        <v>166</v>
      </c>
    </row>
    <row r="21" spans="1:13" x14ac:dyDescent="0.15">
      <c r="A21" t="s">
        <v>643</v>
      </c>
      <c r="B21">
        <v>55</v>
      </c>
      <c r="C21" s="2" t="s">
        <v>644</v>
      </c>
      <c r="D21" t="s">
        <v>649</v>
      </c>
      <c r="E21" t="s">
        <v>149</v>
      </c>
      <c r="I21" t="s">
        <v>717</v>
      </c>
      <c r="J21">
        <v>60</v>
      </c>
      <c r="K21" s="2" t="s">
        <v>644</v>
      </c>
      <c r="L21" t="s">
        <v>647</v>
      </c>
      <c r="M21" t="s">
        <v>436</v>
      </c>
    </row>
    <row r="22" spans="1:13" x14ac:dyDescent="0.15">
      <c r="A22" t="s">
        <v>643</v>
      </c>
      <c r="B22">
        <v>50</v>
      </c>
      <c r="C22" s="2" t="s">
        <v>644</v>
      </c>
      <c r="D22" t="s">
        <v>645</v>
      </c>
      <c r="E22" t="s">
        <v>146</v>
      </c>
      <c r="I22" t="s">
        <v>717</v>
      </c>
      <c r="J22">
        <v>38</v>
      </c>
      <c r="K22" s="2" t="s">
        <v>644</v>
      </c>
      <c r="L22" t="s">
        <v>709</v>
      </c>
      <c r="M22" t="s">
        <v>166</v>
      </c>
    </row>
    <row r="23" spans="1:13" x14ac:dyDescent="0.15">
      <c r="A23" t="s">
        <v>643</v>
      </c>
      <c r="B23">
        <v>52</v>
      </c>
      <c r="C23" s="2" t="s">
        <v>644</v>
      </c>
      <c r="D23" t="s">
        <v>645</v>
      </c>
      <c r="E23" t="s">
        <v>152</v>
      </c>
      <c r="I23" t="s">
        <v>717</v>
      </c>
      <c r="J23">
        <v>30</v>
      </c>
      <c r="K23" s="2" t="s">
        <v>644</v>
      </c>
      <c r="L23" t="s">
        <v>710</v>
      </c>
      <c r="M23" t="s">
        <v>446</v>
      </c>
    </row>
    <row r="24" spans="1:13" x14ac:dyDescent="0.15">
      <c r="A24" t="s">
        <v>643</v>
      </c>
      <c r="B24">
        <v>55</v>
      </c>
      <c r="C24" s="2" t="s">
        <v>644</v>
      </c>
      <c r="D24" t="s">
        <v>645</v>
      </c>
      <c r="E24" t="s">
        <v>159</v>
      </c>
      <c r="I24" t="s">
        <v>717</v>
      </c>
      <c r="J24">
        <v>47</v>
      </c>
      <c r="K24" s="2" t="s">
        <v>644</v>
      </c>
      <c r="L24" t="s">
        <v>645</v>
      </c>
      <c r="M24" t="s">
        <v>438</v>
      </c>
    </row>
    <row r="25" spans="1:13" x14ac:dyDescent="0.15">
      <c r="A25" t="s">
        <v>643</v>
      </c>
      <c r="B25">
        <v>35</v>
      </c>
      <c r="C25" s="2" t="s">
        <v>644</v>
      </c>
      <c r="D25" t="s">
        <v>645</v>
      </c>
      <c r="E25" t="s">
        <v>169</v>
      </c>
      <c r="I25" t="s">
        <v>717</v>
      </c>
      <c r="J25">
        <v>37</v>
      </c>
      <c r="K25" s="2" t="s">
        <v>644</v>
      </c>
      <c r="L25" t="s">
        <v>710</v>
      </c>
      <c r="M25" t="s">
        <v>428</v>
      </c>
    </row>
    <row r="26" spans="1:13" x14ac:dyDescent="0.15">
      <c r="A26" t="s">
        <v>643</v>
      </c>
      <c r="B26">
        <v>31</v>
      </c>
      <c r="C26" s="2" t="s">
        <v>644</v>
      </c>
      <c r="D26" t="s">
        <v>647</v>
      </c>
      <c r="E26" t="s">
        <v>145</v>
      </c>
      <c r="I26" t="s">
        <v>717</v>
      </c>
      <c r="J26">
        <v>47</v>
      </c>
      <c r="K26" s="2" t="s">
        <v>644</v>
      </c>
      <c r="L26" t="s">
        <v>709</v>
      </c>
      <c r="M26" t="s">
        <v>176</v>
      </c>
    </row>
    <row r="27" spans="1:13" x14ac:dyDescent="0.15">
      <c r="A27" t="s">
        <v>643</v>
      </c>
      <c r="B27">
        <v>33</v>
      </c>
      <c r="C27" s="2" t="s">
        <v>644</v>
      </c>
      <c r="D27" t="s">
        <v>648</v>
      </c>
      <c r="E27" t="s">
        <v>158</v>
      </c>
      <c r="I27" t="s">
        <v>717</v>
      </c>
      <c r="J27">
        <v>40</v>
      </c>
      <c r="K27" s="2" t="s">
        <v>644</v>
      </c>
      <c r="L27" t="s">
        <v>645</v>
      </c>
      <c r="M27" t="s">
        <v>176</v>
      </c>
    </row>
    <row r="28" spans="1:13" x14ac:dyDescent="0.15">
      <c r="A28" t="s">
        <v>643</v>
      </c>
      <c r="B28">
        <v>32</v>
      </c>
      <c r="C28" s="2" t="s">
        <v>644</v>
      </c>
      <c r="D28" t="s">
        <v>645</v>
      </c>
      <c r="E28" t="s">
        <v>156</v>
      </c>
      <c r="I28" t="s">
        <v>717</v>
      </c>
      <c r="J28">
        <v>35</v>
      </c>
      <c r="K28" s="2" t="s">
        <v>644</v>
      </c>
      <c r="L28" t="s">
        <v>646</v>
      </c>
      <c r="M28" t="s">
        <v>430</v>
      </c>
    </row>
    <row r="29" spans="1:13" x14ac:dyDescent="0.15">
      <c r="A29" t="s">
        <v>643</v>
      </c>
      <c r="B29">
        <v>33</v>
      </c>
      <c r="C29" s="2" t="s">
        <v>644</v>
      </c>
      <c r="D29" t="s">
        <v>645</v>
      </c>
      <c r="E29" t="s">
        <v>159</v>
      </c>
      <c r="I29" t="s">
        <v>717</v>
      </c>
      <c r="J29">
        <v>37</v>
      </c>
      <c r="K29" s="2" t="s">
        <v>644</v>
      </c>
      <c r="L29" t="s">
        <v>645</v>
      </c>
      <c r="M29" t="s">
        <v>390</v>
      </c>
    </row>
    <row r="30" spans="1:13" x14ac:dyDescent="0.15">
      <c r="A30" t="s">
        <v>643</v>
      </c>
      <c r="B30">
        <v>35</v>
      </c>
      <c r="C30" s="2" t="s">
        <v>644</v>
      </c>
      <c r="D30" t="s">
        <v>645</v>
      </c>
      <c r="E30" t="s">
        <v>144</v>
      </c>
      <c r="I30" t="s">
        <v>717</v>
      </c>
      <c r="J30">
        <v>60</v>
      </c>
      <c r="K30" s="2" t="s">
        <v>644</v>
      </c>
      <c r="L30" t="s">
        <v>647</v>
      </c>
      <c r="M30" t="s">
        <v>427</v>
      </c>
    </row>
    <row r="31" spans="1:13" x14ac:dyDescent="0.15">
      <c r="A31" t="s">
        <v>643</v>
      </c>
      <c r="B31">
        <v>46</v>
      </c>
      <c r="C31" s="2" t="s">
        <v>644</v>
      </c>
      <c r="D31" t="s">
        <v>647</v>
      </c>
      <c r="E31" t="s">
        <v>151</v>
      </c>
      <c r="I31" t="s">
        <v>717</v>
      </c>
      <c r="J31">
        <v>38</v>
      </c>
      <c r="K31" s="2" t="s">
        <v>644</v>
      </c>
      <c r="L31" t="s">
        <v>646</v>
      </c>
      <c r="M31" t="s">
        <v>445</v>
      </c>
    </row>
    <row r="32" spans="1:13" x14ac:dyDescent="0.15">
      <c r="A32" t="s">
        <v>643</v>
      </c>
      <c r="B32">
        <v>40</v>
      </c>
      <c r="C32" s="2" t="s">
        <v>644</v>
      </c>
      <c r="D32" t="s">
        <v>645</v>
      </c>
      <c r="E32" t="s">
        <v>155</v>
      </c>
      <c r="I32" t="s">
        <v>717</v>
      </c>
      <c r="J32">
        <v>40</v>
      </c>
      <c r="K32" s="2" t="s">
        <v>644</v>
      </c>
      <c r="L32" t="s">
        <v>709</v>
      </c>
      <c r="M32" t="s">
        <v>432</v>
      </c>
    </row>
    <row r="33" spans="1:13" x14ac:dyDescent="0.15">
      <c r="A33" t="s">
        <v>643</v>
      </c>
      <c r="B33">
        <v>48</v>
      </c>
      <c r="C33" s="2" t="s">
        <v>644</v>
      </c>
      <c r="D33" t="s">
        <v>645</v>
      </c>
      <c r="E33" t="s">
        <v>143</v>
      </c>
      <c r="I33" t="s">
        <v>717</v>
      </c>
      <c r="J33">
        <v>35</v>
      </c>
      <c r="K33" s="2" t="s">
        <v>644</v>
      </c>
      <c r="L33" t="s">
        <v>645</v>
      </c>
      <c r="M33" t="s">
        <v>429</v>
      </c>
    </row>
    <row r="34" spans="1:13" x14ac:dyDescent="0.15">
      <c r="A34" t="s">
        <v>643</v>
      </c>
      <c r="B34">
        <v>48</v>
      </c>
      <c r="C34" s="2" t="s">
        <v>644</v>
      </c>
      <c r="D34" t="s">
        <v>645</v>
      </c>
      <c r="E34" t="s">
        <v>163</v>
      </c>
      <c r="I34" t="s">
        <v>717</v>
      </c>
      <c r="J34">
        <v>39</v>
      </c>
      <c r="K34" s="2" t="s">
        <v>644</v>
      </c>
      <c r="L34" t="s">
        <v>710</v>
      </c>
      <c r="M34" t="s">
        <v>433</v>
      </c>
    </row>
    <row r="35" spans="1:13" x14ac:dyDescent="0.15">
      <c r="A35" t="s">
        <v>643</v>
      </c>
      <c r="B35">
        <v>38</v>
      </c>
      <c r="C35" s="2" t="s">
        <v>644</v>
      </c>
      <c r="D35" t="s">
        <v>645</v>
      </c>
      <c r="E35" t="s">
        <v>160</v>
      </c>
      <c r="I35" t="s">
        <v>717</v>
      </c>
      <c r="J35">
        <v>31</v>
      </c>
      <c r="K35" s="2" t="s">
        <v>644</v>
      </c>
      <c r="L35" t="s">
        <v>708</v>
      </c>
      <c r="M35" t="s">
        <v>431</v>
      </c>
    </row>
    <row r="36" spans="1:13" x14ac:dyDescent="0.15">
      <c r="A36" t="s">
        <v>643</v>
      </c>
      <c r="B36">
        <v>39</v>
      </c>
      <c r="C36" s="2" t="s">
        <v>644</v>
      </c>
      <c r="D36" t="s">
        <v>645</v>
      </c>
      <c r="E36" t="s">
        <v>148</v>
      </c>
      <c r="I36"/>
      <c r="J36"/>
    </row>
    <row r="37" spans="1:13" x14ac:dyDescent="0.15">
      <c r="A37" t="s">
        <v>643</v>
      </c>
      <c r="B37">
        <v>41</v>
      </c>
      <c r="C37" s="2" t="s">
        <v>644</v>
      </c>
      <c r="D37" t="s">
        <v>645</v>
      </c>
      <c r="E37" t="s">
        <v>142</v>
      </c>
      <c r="I37"/>
      <c r="J37"/>
    </row>
    <row r="38" spans="1:13" x14ac:dyDescent="0.15">
      <c r="A38" t="s">
        <v>643</v>
      </c>
      <c r="B38">
        <v>33</v>
      </c>
      <c r="C38" s="2" t="s">
        <v>644</v>
      </c>
      <c r="D38" t="s">
        <v>645</v>
      </c>
      <c r="E38" t="s">
        <v>165</v>
      </c>
      <c r="I38"/>
      <c r="J38"/>
    </row>
    <row r="39" spans="1:13" x14ac:dyDescent="0.15">
      <c r="A39" t="s">
        <v>643</v>
      </c>
      <c r="B39">
        <v>50</v>
      </c>
      <c r="C39" s="2" t="s">
        <v>644</v>
      </c>
      <c r="D39" t="s">
        <v>646</v>
      </c>
      <c r="E39" t="s">
        <v>148</v>
      </c>
      <c r="I39"/>
      <c r="J39"/>
    </row>
    <row r="40" spans="1:13" x14ac:dyDescent="0.15">
      <c r="A40"/>
      <c r="B40"/>
      <c r="I40"/>
      <c r="J40"/>
    </row>
    <row r="41" spans="1:13" x14ac:dyDescent="0.15">
      <c r="A41" s="3" t="s">
        <v>11</v>
      </c>
      <c r="B41" s="3" t="s">
        <v>93</v>
      </c>
      <c r="D41" s="3" t="s">
        <v>33</v>
      </c>
      <c r="I41" s="4" t="s">
        <v>11</v>
      </c>
      <c r="J41" s="4" t="s">
        <v>24</v>
      </c>
      <c r="L41" s="4" t="s">
        <v>33</v>
      </c>
    </row>
    <row r="42" spans="1:13" x14ac:dyDescent="0.15">
      <c r="A42" t="s">
        <v>643</v>
      </c>
      <c r="B42">
        <v>56</v>
      </c>
      <c r="C42" s="2" t="s">
        <v>644</v>
      </c>
      <c r="D42" t="s">
        <v>645</v>
      </c>
      <c r="E42" t="s">
        <v>182</v>
      </c>
      <c r="I42" t="s">
        <v>717</v>
      </c>
      <c r="J42">
        <v>53</v>
      </c>
      <c r="K42" s="2" t="s">
        <v>644</v>
      </c>
      <c r="L42" t="s">
        <v>708</v>
      </c>
      <c r="M42" t="s">
        <v>421</v>
      </c>
    </row>
    <row r="43" spans="1:13" x14ac:dyDescent="0.15">
      <c r="A43" t="s">
        <v>643</v>
      </c>
      <c r="B43">
        <v>53</v>
      </c>
      <c r="C43" s="2" t="s">
        <v>644</v>
      </c>
      <c r="D43" t="s">
        <v>648</v>
      </c>
      <c r="E43" t="s">
        <v>180</v>
      </c>
      <c r="I43" t="s">
        <v>717</v>
      </c>
      <c r="J43">
        <v>51</v>
      </c>
      <c r="K43" s="2" t="s">
        <v>644</v>
      </c>
      <c r="L43" t="s">
        <v>709</v>
      </c>
      <c r="M43" t="s">
        <v>422</v>
      </c>
    </row>
    <row r="44" spans="1:13" x14ac:dyDescent="0.15">
      <c r="A44" t="s">
        <v>643</v>
      </c>
      <c r="B44">
        <v>57</v>
      </c>
      <c r="C44" s="2" t="s">
        <v>644</v>
      </c>
      <c r="D44" t="s">
        <v>647</v>
      </c>
      <c r="E44" t="s">
        <v>187</v>
      </c>
      <c r="I44" t="s">
        <v>717</v>
      </c>
      <c r="J44">
        <v>58</v>
      </c>
      <c r="K44" s="2" t="s">
        <v>644</v>
      </c>
      <c r="L44" t="s">
        <v>647</v>
      </c>
      <c r="M44" t="s">
        <v>426</v>
      </c>
    </row>
    <row r="45" spans="1:13" x14ac:dyDescent="0.15">
      <c r="A45" t="s">
        <v>643</v>
      </c>
      <c r="B45">
        <v>55</v>
      </c>
      <c r="C45" s="2" t="s">
        <v>644</v>
      </c>
      <c r="D45" t="s">
        <v>647</v>
      </c>
      <c r="E45" t="s">
        <v>185</v>
      </c>
      <c r="I45" t="s">
        <v>717</v>
      </c>
      <c r="J45">
        <v>57</v>
      </c>
      <c r="K45" s="2" t="s">
        <v>644</v>
      </c>
      <c r="L45" t="s">
        <v>709</v>
      </c>
      <c r="M45" t="s">
        <v>425</v>
      </c>
    </row>
    <row r="46" spans="1:13" x14ac:dyDescent="0.15">
      <c r="A46" t="s">
        <v>643</v>
      </c>
      <c r="B46">
        <v>51</v>
      </c>
      <c r="C46" s="2" t="s">
        <v>644</v>
      </c>
      <c r="D46" t="s">
        <v>645</v>
      </c>
      <c r="E46" t="s">
        <v>26</v>
      </c>
      <c r="I46" t="s">
        <v>717</v>
      </c>
      <c r="J46">
        <v>54</v>
      </c>
      <c r="K46" s="2" t="s">
        <v>644</v>
      </c>
      <c r="L46" t="s">
        <v>708</v>
      </c>
      <c r="M46" t="s">
        <v>424</v>
      </c>
    </row>
    <row r="47" spans="1:13" x14ac:dyDescent="0.15">
      <c r="A47" t="s">
        <v>643</v>
      </c>
      <c r="B47">
        <v>40</v>
      </c>
      <c r="C47" s="2" t="s">
        <v>644</v>
      </c>
      <c r="D47" t="s">
        <v>645</v>
      </c>
      <c r="E47" t="s">
        <v>186</v>
      </c>
      <c r="I47" t="s">
        <v>717</v>
      </c>
      <c r="J47">
        <v>31</v>
      </c>
      <c r="K47" s="2" t="s">
        <v>644</v>
      </c>
      <c r="L47" t="s">
        <v>708</v>
      </c>
      <c r="M47" t="s">
        <v>418</v>
      </c>
    </row>
    <row r="48" spans="1:13" x14ac:dyDescent="0.15">
      <c r="A48" t="s">
        <v>643</v>
      </c>
      <c r="B48">
        <v>34</v>
      </c>
      <c r="C48" s="2" t="s">
        <v>644</v>
      </c>
      <c r="D48" t="s">
        <v>649</v>
      </c>
      <c r="E48" t="s">
        <v>184</v>
      </c>
      <c r="I48" t="s">
        <v>717</v>
      </c>
      <c r="J48">
        <v>42</v>
      </c>
      <c r="K48" s="2" t="s">
        <v>644</v>
      </c>
      <c r="L48" t="s">
        <v>645</v>
      </c>
      <c r="M48" t="s">
        <v>420</v>
      </c>
    </row>
    <row r="49" spans="1:13" x14ac:dyDescent="0.15">
      <c r="A49" t="s">
        <v>643</v>
      </c>
      <c r="B49">
        <v>45</v>
      </c>
      <c r="C49" s="2" t="s">
        <v>644</v>
      </c>
      <c r="D49" t="s">
        <v>645</v>
      </c>
      <c r="E49" t="s">
        <v>181</v>
      </c>
      <c r="I49" t="s">
        <v>717</v>
      </c>
      <c r="J49">
        <v>40</v>
      </c>
      <c r="K49" s="2" t="s">
        <v>644</v>
      </c>
      <c r="L49" t="s">
        <v>708</v>
      </c>
      <c r="M49" t="s">
        <v>419</v>
      </c>
    </row>
    <row r="50" spans="1:13" x14ac:dyDescent="0.15">
      <c r="A50" t="s">
        <v>643</v>
      </c>
      <c r="B50">
        <v>58</v>
      </c>
      <c r="C50" s="2" t="s">
        <v>644</v>
      </c>
      <c r="D50" t="s">
        <v>645</v>
      </c>
      <c r="E50" t="s">
        <v>179</v>
      </c>
      <c r="I50" t="s">
        <v>717</v>
      </c>
      <c r="J50">
        <v>49</v>
      </c>
      <c r="K50" s="2" t="s">
        <v>644</v>
      </c>
      <c r="L50" t="s">
        <v>708</v>
      </c>
      <c r="M50" t="s">
        <v>423</v>
      </c>
    </row>
    <row r="51" spans="1:13" x14ac:dyDescent="0.15">
      <c r="A51" t="s">
        <v>643</v>
      </c>
      <c r="B51">
        <v>35</v>
      </c>
      <c r="C51" s="2" t="s">
        <v>644</v>
      </c>
      <c r="D51" t="s">
        <v>645</v>
      </c>
      <c r="E51" t="s">
        <v>183</v>
      </c>
      <c r="I51" t="s">
        <v>717</v>
      </c>
      <c r="J51">
        <v>47</v>
      </c>
      <c r="K51" s="2" t="s">
        <v>644</v>
      </c>
      <c r="L51" t="s">
        <v>645</v>
      </c>
      <c r="M51" t="s">
        <v>201</v>
      </c>
    </row>
    <row r="53" spans="1:13" x14ac:dyDescent="0.15">
      <c r="A53" s="3" t="s">
        <v>11</v>
      </c>
      <c r="B53" s="3" t="s">
        <v>46</v>
      </c>
      <c r="D53" s="3" t="s">
        <v>33</v>
      </c>
      <c r="I53" s="4" t="s">
        <v>12</v>
      </c>
      <c r="J53" s="4" t="s">
        <v>46</v>
      </c>
      <c r="L53" s="4" t="s">
        <v>47</v>
      </c>
    </row>
    <row r="54" spans="1:13" x14ac:dyDescent="0.15">
      <c r="A54" t="s">
        <v>643</v>
      </c>
      <c r="B54">
        <v>36</v>
      </c>
      <c r="C54" s="2" t="s">
        <v>644</v>
      </c>
      <c r="D54" t="s">
        <v>645</v>
      </c>
      <c r="E54" t="s">
        <v>178</v>
      </c>
      <c r="I54" t="s">
        <v>717</v>
      </c>
      <c r="J54">
        <v>45</v>
      </c>
      <c r="K54" s="2" t="s">
        <v>644</v>
      </c>
      <c r="L54" t="s">
        <v>709</v>
      </c>
      <c r="M54" t="s">
        <v>452</v>
      </c>
    </row>
    <row r="55" spans="1:13" x14ac:dyDescent="0.15">
      <c r="A55" t="s">
        <v>643</v>
      </c>
      <c r="B55">
        <v>55</v>
      </c>
      <c r="C55" s="2" t="s">
        <v>644</v>
      </c>
      <c r="D55" t="s">
        <v>645</v>
      </c>
      <c r="E55" t="s">
        <v>172</v>
      </c>
      <c r="I55" t="s">
        <v>717</v>
      </c>
      <c r="J55">
        <v>56</v>
      </c>
      <c r="K55" s="2" t="s">
        <v>644</v>
      </c>
      <c r="L55" t="s">
        <v>647</v>
      </c>
      <c r="M55" t="s">
        <v>440</v>
      </c>
    </row>
    <row r="56" spans="1:13" x14ac:dyDescent="0.15">
      <c r="A56" t="s">
        <v>643</v>
      </c>
      <c r="B56">
        <v>54</v>
      </c>
      <c r="C56" s="2" t="s">
        <v>644</v>
      </c>
      <c r="D56" t="s">
        <v>649</v>
      </c>
      <c r="E56" t="s">
        <v>173</v>
      </c>
      <c r="I56" t="s">
        <v>717</v>
      </c>
      <c r="J56">
        <v>50</v>
      </c>
      <c r="K56" s="2" t="s">
        <v>644</v>
      </c>
      <c r="L56" t="s">
        <v>708</v>
      </c>
      <c r="M56" t="s">
        <v>451</v>
      </c>
    </row>
    <row r="57" spans="1:13" x14ac:dyDescent="0.15">
      <c r="A57" t="s">
        <v>643</v>
      </c>
      <c r="B57">
        <v>54</v>
      </c>
      <c r="C57" s="2" t="s">
        <v>644</v>
      </c>
      <c r="D57" t="s">
        <v>645</v>
      </c>
      <c r="E57" t="s">
        <v>171</v>
      </c>
      <c r="I57" t="s">
        <v>717</v>
      </c>
      <c r="J57">
        <v>60</v>
      </c>
      <c r="K57" s="2" t="s">
        <v>644</v>
      </c>
      <c r="L57" t="s">
        <v>709</v>
      </c>
      <c r="M57" t="s">
        <v>450</v>
      </c>
    </row>
    <row r="58" spans="1:13" x14ac:dyDescent="0.15">
      <c r="A58" t="s">
        <v>643</v>
      </c>
      <c r="B58">
        <v>31</v>
      </c>
      <c r="C58" s="2" t="s">
        <v>644</v>
      </c>
      <c r="D58" t="s">
        <v>651</v>
      </c>
      <c r="E58" t="s">
        <v>170</v>
      </c>
      <c r="I58" t="s">
        <v>717</v>
      </c>
      <c r="J58">
        <v>36</v>
      </c>
      <c r="K58" s="2" t="s">
        <v>644</v>
      </c>
      <c r="L58" t="s">
        <v>709</v>
      </c>
      <c r="M58" t="s">
        <v>455</v>
      </c>
    </row>
    <row r="59" spans="1:13" x14ac:dyDescent="0.15">
      <c r="A59" t="s">
        <v>643</v>
      </c>
      <c r="B59">
        <v>33</v>
      </c>
      <c r="C59" s="2" t="s">
        <v>644</v>
      </c>
      <c r="D59" t="s">
        <v>652</v>
      </c>
      <c r="E59" t="s">
        <v>177</v>
      </c>
      <c r="I59" t="s">
        <v>717</v>
      </c>
      <c r="J59">
        <v>38</v>
      </c>
      <c r="K59" s="2" t="s">
        <v>644</v>
      </c>
      <c r="L59" t="s">
        <v>708</v>
      </c>
      <c r="M59" t="s">
        <v>456</v>
      </c>
    </row>
    <row r="60" spans="1:13" x14ac:dyDescent="0.15">
      <c r="A60" t="s">
        <v>643</v>
      </c>
      <c r="B60">
        <v>46</v>
      </c>
      <c r="C60" s="2" t="s">
        <v>644</v>
      </c>
      <c r="D60" t="s">
        <v>650</v>
      </c>
      <c r="E60" t="s">
        <v>176</v>
      </c>
      <c r="I60" t="s">
        <v>717</v>
      </c>
      <c r="J60">
        <v>31</v>
      </c>
      <c r="K60" s="2" t="s">
        <v>644</v>
      </c>
      <c r="L60" t="s">
        <v>708</v>
      </c>
      <c r="M60" t="s">
        <v>453</v>
      </c>
    </row>
    <row r="61" spans="1:13" x14ac:dyDescent="0.15">
      <c r="A61" t="s">
        <v>643</v>
      </c>
      <c r="B61">
        <v>44</v>
      </c>
      <c r="C61" s="2" t="s">
        <v>644</v>
      </c>
      <c r="D61" t="s">
        <v>650</v>
      </c>
      <c r="E61" t="s">
        <v>174</v>
      </c>
      <c r="I61" t="s">
        <v>717</v>
      </c>
      <c r="J61">
        <v>31</v>
      </c>
      <c r="K61" s="2" t="s">
        <v>644</v>
      </c>
      <c r="L61" t="s">
        <v>645</v>
      </c>
      <c r="M61" t="s">
        <v>454</v>
      </c>
    </row>
    <row r="62" spans="1:13" x14ac:dyDescent="0.15">
      <c r="A62" t="s">
        <v>643</v>
      </c>
      <c r="B62">
        <v>31</v>
      </c>
      <c r="C62" s="2" t="s">
        <v>644</v>
      </c>
      <c r="D62" t="s">
        <v>645</v>
      </c>
      <c r="E62" t="s">
        <v>160</v>
      </c>
      <c r="I62" t="s">
        <v>717</v>
      </c>
      <c r="J62">
        <v>35</v>
      </c>
      <c r="K62" s="2" t="s">
        <v>644</v>
      </c>
      <c r="L62" t="s">
        <v>645</v>
      </c>
      <c r="M62" t="s">
        <v>166</v>
      </c>
    </row>
    <row r="63" spans="1:13" x14ac:dyDescent="0.15">
      <c r="A63" t="s">
        <v>643</v>
      </c>
      <c r="B63">
        <v>53</v>
      </c>
      <c r="C63" s="2" t="s">
        <v>644</v>
      </c>
      <c r="D63" t="s">
        <v>646</v>
      </c>
      <c r="E63" t="s">
        <v>175</v>
      </c>
    </row>
    <row r="65" spans="1:13" x14ac:dyDescent="0.15">
      <c r="A65" s="3" t="s">
        <v>13</v>
      </c>
      <c r="B65" s="3" t="s">
        <v>52</v>
      </c>
      <c r="D65" s="3" t="s">
        <v>81</v>
      </c>
      <c r="I65" s="4" t="s">
        <v>13</v>
      </c>
      <c r="J65" s="4" t="s">
        <v>30</v>
      </c>
      <c r="L65" s="4" t="s">
        <v>48</v>
      </c>
    </row>
    <row r="66" spans="1:13" x14ac:dyDescent="0.15">
      <c r="A66" t="s">
        <v>643</v>
      </c>
      <c r="B66">
        <v>49</v>
      </c>
      <c r="C66" s="2" t="s">
        <v>644</v>
      </c>
      <c r="D66" t="s">
        <v>646</v>
      </c>
      <c r="E66" t="s">
        <v>189</v>
      </c>
      <c r="I66" t="s">
        <v>717</v>
      </c>
      <c r="J66">
        <v>54</v>
      </c>
      <c r="K66" s="2" t="s">
        <v>644</v>
      </c>
      <c r="L66" t="s">
        <v>645</v>
      </c>
      <c r="M66" t="s">
        <v>457</v>
      </c>
    </row>
    <row r="67" spans="1:13" x14ac:dyDescent="0.15">
      <c r="A67" t="s">
        <v>643</v>
      </c>
      <c r="B67">
        <v>39</v>
      </c>
      <c r="C67" s="2" t="s">
        <v>644</v>
      </c>
      <c r="D67" t="s">
        <v>645</v>
      </c>
      <c r="E67" t="s">
        <v>176</v>
      </c>
      <c r="I67" t="s">
        <v>717</v>
      </c>
      <c r="J67">
        <v>43</v>
      </c>
      <c r="K67" s="2" t="s">
        <v>644</v>
      </c>
      <c r="L67" t="s">
        <v>709</v>
      </c>
      <c r="M67" t="s">
        <v>458</v>
      </c>
    </row>
    <row r="68" spans="1:13" x14ac:dyDescent="0.15">
      <c r="A68" t="s">
        <v>643</v>
      </c>
      <c r="B68">
        <v>31</v>
      </c>
      <c r="C68" s="2" t="s">
        <v>644</v>
      </c>
      <c r="D68" t="s">
        <v>651</v>
      </c>
      <c r="E68" t="s">
        <v>190</v>
      </c>
      <c r="I68" t="s">
        <v>717</v>
      </c>
      <c r="J68">
        <v>46</v>
      </c>
      <c r="K68" s="2" t="s">
        <v>644</v>
      </c>
      <c r="L68" t="s">
        <v>708</v>
      </c>
      <c r="M68" t="s">
        <v>459</v>
      </c>
    </row>
    <row r="69" spans="1:13" x14ac:dyDescent="0.15">
      <c r="A69" t="s">
        <v>643</v>
      </c>
      <c r="B69">
        <v>38</v>
      </c>
      <c r="C69" s="2" t="s">
        <v>644</v>
      </c>
      <c r="D69" t="s">
        <v>645</v>
      </c>
      <c r="E69" t="s">
        <v>191</v>
      </c>
      <c r="I69" t="s">
        <v>717</v>
      </c>
      <c r="J69">
        <v>35</v>
      </c>
      <c r="K69" s="2" t="s">
        <v>644</v>
      </c>
      <c r="L69" t="s">
        <v>709</v>
      </c>
      <c r="M69" t="s">
        <v>461</v>
      </c>
    </row>
    <row r="70" spans="1:13" x14ac:dyDescent="0.15">
      <c r="A70" t="s">
        <v>643</v>
      </c>
      <c r="B70">
        <v>43</v>
      </c>
      <c r="C70" s="2" t="s">
        <v>644</v>
      </c>
      <c r="D70" t="s">
        <v>648</v>
      </c>
      <c r="E70" t="s">
        <v>188</v>
      </c>
      <c r="I70" t="s">
        <v>717</v>
      </c>
      <c r="J70">
        <v>51</v>
      </c>
      <c r="K70" s="2" t="s">
        <v>644</v>
      </c>
      <c r="L70" t="s">
        <v>709</v>
      </c>
      <c r="M70" t="s">
        <v>460</v>
      </c>
    </row>
    <row r="71" spans="1:13" x14ac:dyDescent="0.15">
      <c r="A71" t="s">
        <v>643</v>
      </c>
      <c r="B71">
        <v>47</v>
      </c>
      <c r="C71" s="2" t="s">
        <v>644</v>
      </c>
      <c r="D71" t="s">
        <v>648</v>
      </c>
      <c r="E71" t="s">
        <v>176</v>
      </c>
      <c r="I71" t="s">
        <v>717</v>
      </c>
      <c r="J71">
        <v>31</v>
      </c>
      <c r="K71" s="2" t="s">
        <v>644</v>
      </c>
      <c r="L71" t="s">
        <v>646</v>
      </c>
      <c r="M71" t="s">
        <v>462</v>
      </c>
    </row>
    <row r="72" spans="1:13" x14ac:dyDescent="0.15">
      <c r="A72" t="s">
        <v>643</v>
      </c>
      <c r="B72">
        <v>58</v>
      </c>
      <c r="C72" s="2" t="s">
        <v>644</v>
      </c>
      <c r="D72" t="s">
        <v>646</v>
      </c>
      <c r="E72" t="s">
        <v>192</v>
      </c>
    </row>
    <row r="73" spans="1:13" s="2" customFormat="1" x14ac:dyDescent="0.15">
      <c r="A73" t="s">
        <v>643</v>
      </c>
      <c r="B73">
        <v>34</v>
      </c>
      <c r="C73" s="2" t="s">
        <v>644</v>
      </c>
      <c r="D73" t="s">
        <v>645</v>
      </c>
      <c r="E73" t="s">
        <v>176</v>
      </c>
      <c r="F73" s="3"/>
      <c r="G73" s="3"/>
      <c r="H73" s="3"/>
      <c r="I73" s="4"/>
      <c r="J73" s="4"/>
      <c r="K73" s="4"/>
      <c r="L73" s="4"/>
      <c r="M73" s="4"/>
    </row>
    <row r="74" spans="1:13" s="2" customFormat="1" x14ac:dyDescent="0.15">
      <c r="A74"/>
      <c r="B74"/>
      <c r="D74"/>
      <c r="E74"/>
      <c r="F74" s="3"/>
      <c r="G74" s="3"/>
      <c r="H74" s="3"/>
      <c r="I74" s="4"/>
      <c r="J74" s="4"/>
      <c r="K74" s="4"/>
      <c r="L74" s="4"/>
      <c r="M74" s="4"/>
    </row>
    <row r="75" spans="1:13" s="2" customFormat="1" x14ac:dyDescent="0.15">
      <c r="A75" s="3" t="s">
        <v>14</v>
      </c>
      <c r="B75" s="3" t="s">
        <v>120</v>
      </c>
      <c r="C75" s="3"/>
      <c r="D75" s="3" t="s">
        <v>48</v>
      </c>
      <c r="E75"/>
      <c r="F75" s="3"/>
      <c r="G75" s="3"/>
      <c r="H75" s="3"/>
      <c r="I75" s="4" t="s">
        <v>14</v>
      </c>
      <c r="J75" s="4" t="s">
        <v>52</v>
      </c>
      <c r="K75" s="4"/>
      <c r="L75" s="4" t="s">
        <v>35</v>
      </c>
      <c r="M75" s="4"/>
    </row>
    <row r="76" spans="1:13" s="2" customFormat="1" x14ac:dyDescent="0.15">
      <c r="A76" t="s">
        <v>643</v>
      </c>
      <c r="B76">
        <v>46</v>
      </c>
      <c r="C76" s="2" t="s">
        <v>644</v>
      </c>
      <c r="D76" t="s">
        <v>716</v>
      </c>
      <c r="E76" t="s">
        <v>197</v>
      </c>
      <c r="F76" s="3"/>
      <c r="G76" s="3"/>
      <c r="H76" s="3"/>
      <c r="I76" t="s">
        <v>717</v>
      </c>
      <c r="J76">
        <v>35</v>
      </c>
      <c r="K76" s="2" t="s">
        <v>644</v>
      </c>
      <c r="L76" t="s">
        <v>645</v>
      </c>
      <c r="M76" t="s">
        <v>463</v>
      </c>
    </row>
    <row r="77" spans="1:13" s="2" customFormat="1" x14ac:dyDescent="0.15">
      <c r="A77" t="s">
        <v>643</v>
      </c>
      <c r="B77">
        <v>53</v>
      </c>
      <c r="C77" s="2" t="s">
        <v>644</v>
      </c>
      <c r="D77" t="s">
        <v>645</v>
      </c>
      <c r="E77" t="s">
        <v>196</v>
      </c>
      <c r="F77" s="3"/>
      <c r="G77" s="3"/>
      <c r="H77" s="3"/>
      <c r="I77" t="s">
        <v>717</v>
      </c>
      <c r="J77">
        <v>45</v>
      </c>
      <c r="K77" s="2" t="s">
        <v>644</v>
      </c>
      <c r="L77" t="s">
        <v>645</v>
      </c>
      <c r="M77" t="s">
        <v>466</v>
      </c>
    </row>
    <row r="78" spans="1:13" s="2" customFormat="1" x14ac:dyDescent="0.15">
      <c r="A78" t="s">
        <v>643</v>
      </c>
      <c r="B78">
        <v>59</v>
      </c>
      <c r="C78" s="2" t="s">
        <v>644</v>
      </c>
      <c r="D78" t="s">
        <v>646</v>
      </c>
      <c r="E78" t="s">
        <v>193</v>
      </c>
      <c r="F78" s="3"/>
      <c r="G78" s="3"/>
      <c r="H78" s="3"/>
      <c r="I78" t="s">
        <v>717</v>
      </c>
      <c r="J78">
        <v>52</v>
      </c>
      <c r="K78" s="2" t="s">
        <v>644</v>
      </c>
      <c r="L78" t="s">
        <v>708</v>
      </c>
      <c r="M78" t="s">
        <v>464</v>
      </c>
    </row>
    <row r="79" spans="1:13" s="2" customFormat="1" x14ac:dyDescent="0.15">
      <c r="A79" t="s">
        <v>643</v>
      </c>
      <c r="B79">
        <v>33</v>
      </c>
      <c r="C79" s="2" t="s">
        <v>644</v>
      </c>
      <c r="D79" t="s">
        <v>715</v>
      </c>
      <c r="E79" t="s">
        <v>718</v>
      </c>
      <c r="F79" s="3"/>
      <c r="G79" s="3"/>
      <c r="H79" s="3"/>
      <c r="I79" t="s">
        <v>717</v>
      </c>
      <c r="J79">
        <v>49</v>
      </c>
      <c r="K79" s="2" t="s">
        <v>644</v>
      </c>
      <c r="L79" t="s">
        <v>645</v>
      </c>
      <c r="M79" t="s">
        <v>465</v>
      </c>
    </row>
    <row r="80" spans="1:13" s="2" customFormat="1" x14ac:dyDescent="0.15">
      <c r="A80" t="s">
        <v>643</v>
      </c>
      <c r="B80">
        <v>44</v>
      </c>
      <c r="C80" s="2" t="s">
        <v>644</v>
      </c>
      <c r="D80" t="s">
        <v>645</v>
      </c>
      <c r="E80" t="s">
        <v>195</v>
      </c>
      <c r="F80" s="3"/>
      <c r="G80" s="3"/>
      <c r="H80" s="3"/>
      <c r="I80" t="s">
        <v>717</v>
      </c>
      <c r="J80">
        <v>30</v>
      </c>
      <c r="K80" s="2" t="s">
        <v>644</v>
      </c>
      <c r="L80" t="s">
        <v>709</v>
      </c>
      <c r="M80" t="s">
        <v>467</v>
      </c>
    </row>
    <row r="81" spans="1:16" x14ac:dyDescent="0.15">
      <c r="A81" t="s">
        <v>643</v>
      </c>
      <c r="B81">
        <v>49</v>
      </c>
      <c r="C81" s="2" t="s">
        <v>644</v>
      </c>
      <c r="D81" t="s">
        <v>646</v>
      </c>
      <c r="E81" t="s">
        <v>198</v>
      </c>
      <c r="K81" s="2"/>
      <c r="N81" s="2"/>
      <c r="O81" s="2"/>
      <c r="P81" s="2"/>
    </row>
    <row r="82" spans="1:16" x14ac:dyDescent="0.15">
      <c r="A82"/>
      <c r="B82"/>
      <c r="C82" s="2"/>
      <c r="D82"/>
      <c r="E82"/>
      <c r="N82" s="2"/>
      <c r="O82" s="2"/>
      <c r="P82" s="2"/>
    </row>
    <row r="83" spans="1:16" x14ac:dyDescent="0.15">
      <c r="A83" s="3" t="s">
        <v>15</v>
      </c>
      <c r="B83" s="3" t="s">
        <v>30</v>
      </c>
      <c r="D83" s="3" t="s">
        <v>35</v>
      </c>
      <c r="I83" s="4" t="s">
        <v>15</v>
      </c>
      <c r="J83" s="4" t="s">
        <v>120</v>
      </c>
      <c r="L83" s="4" t="s">
        <v>37</v>
      </c>
      <c r="N83" s="2"/>
      <c r="O83" s="2"/>
      <c r="P83" s="2"/>
    </row>
    <row r="84" spans="1:16" x14ac:dyDescent="0.15">
      <c r="A84" t="s">
        <v>643</v>
      </c>
      <c r="B84">
        <v>44</v>
      </c>
      <c r="C84" s="2" t="s">
        <v>644</v>
      </c>
      <c r="D84" t="s">
        <v>645</v>
      </c>
      <c r="E84" t="s">
        <v>202</v>
      </c>
      <c r="I84" t="s">
        <v>717</v>
      </c>
      <c r="J84">
        <v>42</v>
      </c>
      <c r="K84" s="2" t="s">
        <v>644</v>
      </c>
      <c r="L84" t="s">
        <v>709</v>
      </c>
      <c r="M84" t="s">
        <v>176</v>
      </c>
      <c r="N84" s="2"/>
      <c r="O84" s="2"/>
      <c r="P84" s="2"/>
    </row>
    <row r="85" spans="1:16" x14ac:dyDescent="0.15">
      <c r="A85" t="s">
        <v>643</v>
      </c>
      <c r="B85">
        <v>54</v>
      </c>
      <c r="C85" s="2" t="s">
        <v>644</v>
      </c>
      <c r="D85" t="s">
        <v>647</v>
      </c>
      <c r="E85" t="s">
        <v>200</v>
      </c>
      <c r="I85" t="s">
        <v>717</v>
      </c>
      <c r="J85">
        <v>43</v>
      </c>
      <c r="K85" s="2" t="s">
        <v>644</v>
      </c>
      <c r="L85" t="s">
        <v>645</v>
      </c>
      <c r="M85" t="s">
        <v>468</v>
      </c>
      <c r="N85" s="2"/>
      <c r="O85" s="2"/>
      <c r="P85" s="2"/>
    </row>
    <row r="86" spans="1:16" x14ac:dyDescent="0.15">
      <c r="A86" t="s">
        <v>643</v>
      </c>
      <c r="B86">
        <v>52</v>
      </c>
      <c r="C86" s="2" t="s">
        <v>644</v>
      </c>
      <c r="D86" t="s">
        <v>648</v>
      </c>
      <c r="E86" t="s">
        <v>199</v>
      </c>
      <c r="I86" t="s">
        <v>717</v>
      </c>
      <c r="J86">
        <v>55</v>
      </c>
      <c r="K86" s="2" t="s">
        <v>644</v>
      </c>
      <c r="L86" t="s">
        <v>708</v>
      </c>
      <c r="M86" t="s">
        <v>469</v>
      </c>
      <c r="N86" s="2"/>
      <c r="O86" s="2"/>
      <c r="P86" s="2"/>
    </row>
    <row r="87" spans="1:16" x14ac:dyDescent="0.15">
      <c r="A87" t="s">
        <v>643</v>
      </c>
      <c r="B87">
        <v>58</v>
      </c>
      <c r="C87" s="2" t="s">
        <v>644</v>
      </c>
      <c r="D87" t="s">
        <v>651</v>
      </c>
      <c r="E87" t="s">
        <v>201</v>
      </c>
      <c r="I87" t="s">
        <v>717</v>
      </c>
      <c r="J87">
        <v>51</v>
      </c>
      <c r="K87" s="2" t="s">
        <v>644</v>
      </c>
      <c r="L87" t="s">
        <v>645</v>
      </c>
      <c r="M87" t="s">
        <v>470</v>
      </c>
      <c r="N87" s="2"/>
      <c r="O87" s="2"/>
      <c r="P87" s="2"/>
    </row>
    <row r="88" spans="1:16" x14ac:dyDescent="0.15">
      <c r="A88" t="s">
        <v>643</v>
      </c>
      <c r="B88">
        <v>51</v>
      </c>
      <c r="C88" s="2" t="s">
        <v>644</v>
      </c>
      <c r="D88" t="s">
        <v>645</v>
      </c>
      <c r="E88" t="s">
        <v>653</v>
      </c>
      <c r="N88" s="2"/>
      <c r="O88" s="2"/>
      <c r="P88" s="2"/>
    </row>
    <row r="90" spans="1:16" x14ac:dyDescent="0.15">
      <c r="A90" s="3" t="s">
        <v>16</v>
      </c>
      <c r="B90" s="3" t="s">
        <v>24</v>
      </c>
      <c r="D90" s="3" t="s">
        <v>37</v>
      </c>
      <c r="I90" s="4" t="s">
        <v>16</v>
      </c>
      <c r="J90" s="4" t="s">
        <v>27</v>
      </c>
      <c r="L90" s="4" t="s">
        <v>41</v>
      </c>
      <c r="N90" s="2"/>
      <c r="O90" s="2"/>
      <c r="P90" s="2"/>
    </row>
    <row r="91" spans="1:16" x14ac:dyDescent="0.15">
      <c r="A91" t="s">
        <v>643</v>
      </c>
      <c r="B91">
        <v>57</v>
      </c>
      <c r="C91" s="2" t="s">
        <v>644</v>
      </c>
      <c r="D91" t="s">
        <v>647</v>
      </c>
      <c r="E91" t="s">
        <v>205</v>
      </c>
      <c r="I91" t="s">
        <v>717</v>
      </c>
      <c r="J91">
        <v>56</v>
      </c>
      <c r="K91" s="2" t="s">
        <v>644</v>
      </c>
      <c r="L91" t="s">
        <v>647</v>
      </c>
      <c r="M91" t="s">
        <v>159</v>
      </c>
      <c r="N91" s="2"/>
      <c r="O91" s="2"/>
      <c r="P91" s="2"/>
    </row>
    <row r="92" spans="1:16" x14ac:dyDescent="0.15">
      <c r="A92" t="s">
        <v>643</v>
      </c>
      <c r="B92">
        <v>32</v>
      </c>
      <c r="C92" s="2" t="s">
        <v>644</v>
      </c>
      <c r="D92" t="s">
        <v>647</v>
      </c>
      <c r="E92" t="s">
        <v>206</v>
      </c>
      <c r="I92" t="s">
        <v>717</v>
      </c>
      <c r="J92">
        <v>39</v>
      </c>
      <c r="K92" s="2" t="s">
        <v>644</v>
      </c>
      <c r="L92" t="s">
        <v>708</v>
      </c>
      <c r="M92" t="s">
        <v>471</v>
      </c>
      <c r="N92" s="2"/>
      <c r="O92" s="2"/>
      <c r="P92" s="2"/>
    </row>
    <row r="93" spans="1:16" x14ac:dyDescent="0.15">
      <c r="A93" t="s">
        <v>643</v>
      </c>
      <c r="B93">
        <v>49</v>
      </c>
      <c r="C93" s="2" t="s">
        <v>644</v>
      </c>
      <c r="D93" t="s">
        <v>645</v>
      </c>
      <c r="E93" t="s">
        <v>207</v>
      </c>
      <c r="I93" t="s">
        <v>717</v>
      </c>
      <c r="J93">
        <v>35</v>
      </c>
      <c r="K93" s="2" t="s">
        <v>644</v>
      </c>
      <c r="L93" t="s">
        <v>645</v>
      </c>
      <c r="M93" t="s">
        <v>472</v>
      </c>
      <c r="N93" s="2"/>
      <c r="O93" s="2"/>
      <c r="P93" s="2"/>
    </row>
    <row r="94" spans="1:16" x14ac:dyDescent="0.15">
      <c r="A94" t="s">
        <v>643</v>
      </c>
      <c r="B94">
        <v>51</v>
      </c>
      <c r="C94" s="2" t="s">
        <v>644</v>
      </c>
      <c r="D94" t="s">
        <v>645</v>
      </c>
      <c r="E94" t="s">
        <v>204</v>
      </c>
      <c r="N94" s="2"/>
      <c r="O94" s="2"/>
      <c r="P94" s="2"/>
    </row>
    <row r="96" spans="1:16" x14ac:dyDescent="0.15">
      <c r="A96" s="3" t="s">
        <v>17</v>
      </c>
      <c r="B96" s="3" t="s">
        <v>86</v>
      </c>
      <c r="D96" s="3" t="s">
        <v>39</v>
      </c>
      <c r="I96" s="4" t="s">
        <v>16</v>
      </c>
      <c r="J96" s="4" t="s">
        <v>121</v>
      </c>
      <c r="L96" s="4" t="s">
        <v>41</v>
      </c>
      <c r="N96" s="2"/>
      <c r="O96" s="2"/>
      <c r="P96" s="2"/>
    </row>
    <row r="97" spans="1:24" x14ac:dyDescent="0.15">
      <c r="A97" t="s">
        <v>643</v>
      </c>
      <c r="B97">
        <v>45</v>
      </c>
      <c r="C97" s="2" t="s">
        <v>644</v>
      </c>
      <c r="D97" t="s">
        <v>645</v>
      </c>
      <c r="E97" t="s">
        <v>208</v>
      </c>
      <c r="I97" t="s">
        <v>717</v>
      </c>
      <c r="J97">
        <v>40</v>
      </c>
      <c r="K97" s="2" t="s">
        <v>644</v>
      </c>
      <c r="L97" t="s">
        <v>647</v>
      </c>
      <c r="M97" t="s">
        <v>159</v>
      </c>
      <c r="N97" s="2"/>
      <c r="O97" s="2"/>
      <c r="P97" s="2"/>
    </row>
    <row r="98" spans="1:24" x14ac:dyDescent="0.15">
      <c r="A98" t="s">
        <v>643</v>
      </c>
      <c r="B98">
        <v>37</v>
      </c>
      <c r="C98" s="2" t="s">
        <v>644</v>
      </c>
      <c r="D98" t="s">
        <v>651</v>
      </c>
      <c r="E98" t="s">
        <v>209</v>
      </c>
      <c r="I98" t="s">
        <v>717</v>
      </c>
      <c r="J98">
        <v>52</v>
      </c>
      <c r="K98" s="2" t="s">
        <v>644</v>
      </c>
      <c r="L98" t="s">
        <v>645</v>
      </c>
      <c r="M98" t="s">
        <v>474</v>
      </c>
    </row>
    <row r="99" spans="1:24" x14ac:dyDescent="0.15">
      <c r="I99" t="s">
        <v>717</v>
      </c>
      <c r="J99">
        <v>47</v>
      </c>
      <c r="K99" s="2" t="s">
        <v>644</v>
      </c>
      <c r="L99" t="s">
        <v>647</v>
      </c>
      <c r="M99" t="s">
        <v>473</v>
      </c>
    </row>
    <row r="100" spans="1:24" x14ac:dyDescent="0.15">
      <c r="I100"/>
      <c r="J100"/>
      <c r="L100"/>
      <c r="M100"/>
    </row>
    <row r="101" spans="1:24" x14ac:dyDescent="0.15">
      <c r="A101" s="3" t="s">
        <v>17</v>
      </c>
      <c r="B101" s="3" t="s">
        <v>94</v>
      </c>
      <c r="D101" s="3" t="s">
        <v>39</v>
      </c>
      <c r="I101" s="4" t="s">
        <v>18</v>
      </c>
      <c r="J101" s="4" t="s">
        <v>86</v>
      </c>
      <c r="L101" s="4" t="s">
        <v>39</v>
      </c>
    </row>
    <row r="102" spans="1:24" x14ac:dyDescent="0.15">
      <c r="A102" t="s">
        <v>643</v>
      </c>
      <c r="B102">
        <v>37</v>
      </c>
      <c r="C102" s="2" t="s">
        <v>644</v>
      </c>
      <c r="D102" t="s">
        <v>645</v>
      </c>
      <c r="E102" t="s">
        <v>212</v>
      </c>
      <c r="I102" t="s">
        <v>717</v>
      </c>
      <c r="J102">
        <v>48</v>
      </c>
      <c r="K102" s="2" t="s">
        <v>644</v>
      </c>
      <c r="L102" t="s">
        <v>710</v>
      </c>
      <c r="M102" t="s">
        <v>475</v>
      </c>
      <c r="O102"/>
      <c r="P102"/>
      <c r="Q102"/>
    </row>
    <row r="103" spans="1:24" x14ac:dyDescent="0.15">
      <c r="A103" t="s">
        <v>643</v>
      </c>
      <c r="B103">
        <v>54</v>
      </c>
      <c r="C103" s="2" t="s">
        <v>644</v>
      </c>
      <c r="D103" t="s">
        <v>648</v>
      </c>
      <c r="E103" t="s">
        <v>213</v>
      </c>
      <c r="I103" t="s">
        <v>717</v>
      </c>
      <c r="J103">
        <v>52</v>
      </c>
      <c r="K103" s="2" t="s">
        <v>644</v>
      </c>
      <c r="L103" t="s">
        <v>708</v>
      </c>
      <c r="M103" t="s">
        <v>476</v>
      </c>
      <c r="O103"/>
      <c r="P103"/>
      <c r="Q103"/>
    </row>
    <row r="104" spans="1:24" x14ac:dyDescent="0.15">
      <c r="A104"/>
      <c r="B104"/>
      <c r="D104"/>
      <c r="E104"/>
    </row>
    <row r="106" spans="1:24" x14ac:dyDescent="0.15">
      <c r="A106" s="3" t="s">
        <v>17</v>
      </c>
      <c r="B106" s="3" t="s">
        <v>95</v>
      </c>
      <c r="D106" s="3" t="s">
        <v>39</v>
      </c>
      <c r="I106" s="4" t="s">
        <v>19</v>
      </c>
      <c r="J106" s="4" t="s">
        <v>122</v>
      </c>
      <c r="L106" s="4" t="s">
        <v>128</v>
      </c>
    </row>
    <row r="107" spans="1:24" x14ac:dyDescent="0.15">
      <c r="A107" t="s">
        <v>643</v>
      </c>
      <c r="B107">
        <v>54</v>
      </c>
      <c r="C107" s="2" t="s">
        <v>644</v>
      </c>
      <c r="D107" t="s">
        <v>646</v>
      </c>
      <c r="E107" t="s">
        <v>210</v>
      </c>
      <c r="I107" t="s">
        <v>717</v>
      </c>
      <c r="J107">
        <v>53</v>
      </c>
      <c r="K107" s="2" t="s">
        <v>644</v>
      </c>
      <c r="L107" t="s">
        <v>645</v>
      </c>
      <c r="M107" t="s">
        <v>477</v>
      </c>
      <c r="O107"/>
      <c r="P107"/>
      <c r="Q107"/>
    </row>
    <row r="108" spans="1:24" x14ac:dyDescent="0.15">
      <c r="A108" t="s">
        <v>643</v>
      </c>
      <c r="B108">
        <v>44</v>
      </c>
      <c r="C108" s="2" t="s">
        <v>644</v>
      </c>
      <c r="D108" t="s">
        <v>645</v>
      </c>
      <c r="E108" t="s">
        <v>211</v>
      </c>
      <c r="I108" s="4" t="s">
        <v>19</v>
      </c>
      <c r="J108" s="4" t="s">
        <v>123</v>
      </c>
      <c r="L108" s="4" t="s">
        <v>128</v>
      </c>
    </row>
    <row r="109" spans="1:24" s="4" customFormat="1" x14ac:dyDescent="0.15">
      <c r="A109" s="3"/>
      <c r="B109" s="3"/>
      <c r="C109" s="3"/>
      <c r="D109" s="3"/>
      <c r="E109" s="3"/>
      <c r="F109" s="3"/>
      <c r="G109" s="3"/>
      <c r="H109" s="3"/>
      <c r="I109" t="s">
        <v>717</v>
      </c>
      <c r="J109">
        <v>39</v>
      </c>
      <c r="K109" s="2" t="s">
        <v>644</v>
      </c>
      <c r="L109" t="s">
        <v>709</v>
      </c>
      <c r="M109" t="s">
        <v>662</v>
      </c>
      <c r="O109"/>
      <c r="P109"/>
      <c r="Q109"/>
      <c r="S109" s="2"/>
      <c r="T109" s="2"/>
      <c r="U109" s="2"/>
      <c r="V109" s="2"/>
      <c r="W109" s="2"/>
      <c r="X109" s="2"/>
    </row>
    <row r="110" spans="1:24" s="4" customFormat="1" x14ac:dyDescent="0.15">
      <c r="A110" s="3"/>
      <c r="B110" s="3"/>
      <c r="C110" s="3"/>
      <c r="D110" s="3"/>
      <c r="E110" s="3"/>
      <c r="F110" s="3"/>
      <c r="G110" s="3"/>
      <c r="H110" s="3"/>
      <c r="I110" s="4" t="s">
        <v>19</v>
      </c>
      <c r="J110" s="4" t="s">
        <v>40</v>
      </c>
      <c r="L110" s="4" t="s">
        <v>128</v>
      </c>
      <c r="Q110" s="2"/>
      <c r="R110" s="2"/>
      <c r="S110" s="2"/>
      <c r="T110" s="2"/>
      <c r="U110" s="2"/>
      <c r="V110" s="2"/>
      <c r="W110" s="2"/>
      <c r="X110" s="2"/>
    </row>
    <row r="111" spans="1:24" s="4" customFormat="1" x14ac:dyDescent="0.15">
      <c r="A111" s="3"/>
      <c r="B111" s="3"/>
      <c r="C111" s="3"/>
      <c r="D111" s="3"/>
      <c r="E111" s="3"/>
      <c r="F111" s="3"/>
      <c r="G111" s="3"/>
      <c r="H111" s="3"/>
      <c r="I111" t="s">
        <v>717</v>
      </c>
      <c r="J111">
        <v>34</v>
      </c>
      <c r="K111" s="2" t="s">
        <v>644</v>
      </c>
      <c r="L111" t="s">
        <v>708</v>
      </c>
      <c r="M111" t="s">
        <v>478</v>
      </c>
      <c r="O111"/>
      <c r="P111"/>
      <c r="Q111"/>
      <c r="S111" s="2"/>
      <c r="T111" s="2"/>
      <c r="U111" s="2"/>
      <c r="V111" s="2"/>
      <c r="W111" s="2"/>
      <c r="X111" s="2"/>
    </row>
    <row r="112" spans="1:24" s="4" customFormat="1" x14ac:dyDescent="0.15">
      <c r="A112" s="3"/>
      <c r="B112" s="3"/>
      <c r="C112" s="3"/>
      <c r="D112" s="3"/>
      <c r="E112" s="3"/>
      <c r="F112" s="3"/>
      <c r="G112" s="3"/>
      <c r="H112" s="3"/>
      <c r="I112" s="4" t="s">
        <v>19</v>
      </c>
      <c r="J112" s="4" t="s">
        <v>125</v>
      </c>
      <c r="L112" s="4" t="s">
        <v>128</v>
      </c>
      <c r="Q112" s="2"/>
      <c r="R112" s="2"/>
      <c r="S112" s="2"/>
      <c r="T112" s="2"/>
      <c r="U112" s="2"/>
      <c r="V112" s="2"/>
      <c r="W112" s="2"/>
      <c r="X112" s="2"/>
    </row>
    <row r="113" spans="1:24" s="4" customFormat="1" x14ac:dyDescent="0.15">
      <c r="A113" s="3"/>
      <c r="B113" s="3"/>
      <c r="C113" s="3"/>
      <c r="D113" s="3"/>
      <c r="E113" s="3"/>
      <c r="F113" s="3"/>
      <c r="G113" s="3"/>
      <c r="H113" s="3"/>
      <c r="I113" t="s">
        <v>717</v>
      </c>
      <c r="J113">
        <v>47</v>
      </c>
      <c r="K113" s="2" t="s">
        <v>644</v>
      </c>
      <c r="L113" t="s">
        <v>708</v>
      </c>
      <c r="M113" t="s">
        <v>480</v>
      </c>
      <c r="O113"/>
      <c r="P113"/>
      <c r="R113"/>
      <c r="S113" s="2"/>
      <c r="T113" s="2"/>
      <c r="U113" s="2"/>
      <c r="V113" s="2"/>
      <c r="W113" s="2"/>
      <c r="X113" s="2"/>
    </row>
    <row r="114" spans="1:24" s="4" customFormat="1" x14ac:dyDescent="0.15">
      <c r="A114" s="3"/>
      <c r="B114" s="3"/>
      <c r="C114" s="3"/>
      <c r="D114" s="3"/>
      <c r="E114" s="3"/>
      <c r="F114" s="3"/>
      <c r="G114" s="3"/>
      <c r="H114" s="3"/>
      <c r="I114" s="4" t="s">
        <v>19</v>
      </c>
      <c r="J114" s="4" t="s">
        <v>124</v>
      </c>
      <c r="L114" s="4" t="s">
        <v>128</v>
      </c>
      <c r="Q114" s="2"/>
      <c r="R114" s="2"/>
      <c r="S114" s="2"/>
      <c r="T114" s="2"/>
      <c r="U114" s="2"/>
      <c r="V114" s="2"/>
      <c r="W114" s="2"/>
      <c r="X114" s="2"/>
    </row>
    <row r="115" spans="1:24" s="4" customFormat="1" x14ac:dyDescent="0.15">
      <c r="A115" s="3"/>
      <c r="B115" s="3"/>
      <c r="C115" s="3"/>
      <c r="D115" s="3"/>
      <c r="E115" s="3"/>
      <c r="F115" s="3"/>
      <c r="G115" s="3"/>
      <c r="H115" s="3"/>
      <c r="I115" t="s">
        <v>717</v>
      </c>
      <c r="J115">
        <v>32</v>
      </c>
      <c r="K115" s="2" t="s">
        <v>644</v>
      </c>
      <c r="L115" t="s">
        <v>709</v>
      </c>
      <c r="M115" t="s">
        <v>481</v>
      </c>
      <c r="O115"/>
      <c r="P115"/>
      <c r="Q115"/>
      <c r="S115"/>
      <c r="T115" s="2"/>
      <c r="U115" s="2"/>
      <c r="V115" s="2"/>
      <c r="W115" s="2"/>
      <c r="X115" s="2"/>
    </row>
    <row r="116" spans="1:24" s="4" customFormat="1" x14ac:dyDescent="0.15">
      <c r="A116" s="3"/>
      <c r="B116" s="3"/>
      <c r="C116" s="3"/>
      <c r="D116" s="3"/>
      <c r="E116" s="3"/>
      <c r="F116" s="3"/>
      <c r="G116" s="3"/>
      <c r="H116" s="3"/>
      <c r="Q116" s="2"/>
      <c r="R116" s="2"/>
      <c r="S116" s="2"/>
      <c r="T116" s="2"/>
      <c r="U116" s="2"/>
      <c r="V116" s="2"/>
      <c r="W116" s="2"/>
      <c r="X116" s="2"/>
    </row>
    <row r="117" spans="1:24" s="4" customFormat="1" x14ac:dyDescent="0.15">
      <c r="A117" s="3"/>
      <c r="B117" s="3"/>
      <c r="C117" s="3"/>
      <c r="D117" s="3"/>
      <c r="E117" s="3"/>
      <c r="F117" s="3"/>
      <c r="G117" s="3"/>
      <c r="H117" s="3"/>
      <c r="Q117" s="2"/>
      <c r="R117" s="2"/>
      <c r="S117" s="2"/>
      <c r="T117" s="2"/>
      <c r="U117" s="2"/>
      <c r="V117" s="2"/>
      <c r="W117" s="2"/>
      <c r="X117" s="2"/>
    </row>
    <row r="118" spans="1:24" s="4" customFormat="1" x14ac:dyDescent="0.15">
      <c r="A118" s="3"/>
      <c r="B118" s="3"/>
      <c r="C118" s="3"/>
      <c r="D118" s="3"/>
      <c r="E118" s="3"/>
      <c r="F118" s="3"/>
      <c r="G118" s="3"/>
      <c r="H118" s="3"/>
      <c r="Q118" s="2"/>
      <c r="R118" s="2"/>
      <c r="S118" s="2"/>
      <c r="T118" s="2"/>
      <c r="U118" s="2"/>
      <c r="V118" s="2"/>
      <c r="W118" s="2"/>
      <c r="X118" s="2"/>
    </row>
    <row r="119" spans="1:24" s="4" customFormat="1" x14ac:dyDescent="0.15">
      <c r="A119" s="3"/>
      <c r="B119" s="3"/>
      <c r="C119" s="3"/>
      <c r="D119" s="3"/>
      <c r="E119" s="3"/>
      <c r="F119" s="3"/>
      <c r="G119" s="3"/>
      <c r="H119" s="3"/>
      <c r="Q119" s="2"/>
      <c r="R119" s="2"/>
      <c r="S119" s="2"/>
      <c r="T119" s="2"/>
      <c r="U119" s="2"/>
      <c r="V119" s="2"/>
      <c r="W119" s="2"/>
      <c r="X119" s="2"/>
    </row>
    <row r="122" spans="1:24" s="4" customFormat="1" x14ac:dyDescent="0.15">
      <c r="A122" s="3" t="s">
        <v>1</v>
      </c>
      <c r="B122" s="3"/>
      <c r="C122" s="3"/>
      <c r="D122" s="3"/>
      <c r="E122" s="3"/>
      <c r="F122" s="3"/>
      <c r="G122" s="3"/>
      <c r="H122" s="3"/>
      <c r="I122" s="4" t="s">
        <v>1</v>
      </c>
      <c r="Q122" s="2"/>
      <c r="R122" s="2"/>
      <c r="S122" s="2"/>
      <c r="T122" s="2"/>
      <c r="U122" s="2"/>
      <c r="V122" s="2"/>
      <c r="W122" s="2"/>
      <c r="X122" s="2"/>
    </row>
    <row r="123" spans="1:24" s="4" customFormat="1" x14ac:dyDescent="0.15">
      <c r="A123" s="3" t="s">
        <v>10</v>
      </c>
      <c r="B123" s="3" t="s">
        <v>24</v>
      </c>
      <c r="C123" s="3"/>
      <c r="D123" s="3" t="s">
        <v>97</v>
      </c>
      <c r="E123" s="3"/>
      <c r="F123" s="3"/>
      <c r="G123" s="3"/>
      <c r="H123" s="3"/>
      <c r="I123" s="4" t="s">
        <v>10</v>
      </c>
      <c r="J123" s="4" t="s">
        <v>24</v>
      </c>
      <c r="L123" s="4" t="s">
        <v>126</v>
      </c>
      <c r="Q123" s="2"/>
      <c r="R123" s="2"/>
      <c r="S123" s="2"/>
      <c r="T123" s="2"/>
      <c r="U123" s="2"/>
      <c r="V123" s="2"/>
      <c r="W123" s="2"/>
      <c r="X123" s="2"/>
    </row>
    <row r="124" spans="1:24" s="4" customFormat="1" x14ac:dyDescent="0.15">
      <c r="A124" t="s">
        <v>643</v>
      </c>
      <c r="B124">
        <v>44</v>
      </c>
      <c r="C124" s="2" t="s">
        <v>644</v>
      </c>
      <c r="D124" t="s">
        <v>645</v>
      </c>
      <c r="E124" t="s">
        <v>214</v>
      </c>
      <c r="F124" s="3"/>
      <c r="G124" s="3"/>
      <c r="H124" s="3"/>
      <c r="I124" t="s">
        <v>717</v>
      </c>
      <c r="J124">
        <v>52</v>
      </c>
      <c r="K124" s="2" t="s">
        <v>644</v>
      </c>
      <c r="L124" t="s">
        <v>708</v>
      </c>
      <c r="M124" t="s">
        <v>497</v>
      </c>
      <c r="Q124" s="2"/>
      <c r="R124" s="2"/>
      <c r="S124" s="2"/>
      <c r="T124" s="2"/>
      <c r="U124" s="2"/>
      <c r="V124" s="2"/>
      <c r="W124" s="2"/>
      <c r="X124" s="2"/>
    </row>
    <row r="125" spans="1:24" s="4" customFormat="1" x14ac:dyDescent="0.15">
      <c r="A125" t="s">
        <v>643</v>
      </c>
      <c r="B125">
        <v>55</v>
      </c>
      <c r="C125" s="2" t="s">
        <v>644</v>
      </c>
      <c r="D125" t="s">
        <v>645</v>
      </c>
      <c r="E125" t="s">
        <v>215</v>
      </c>
      <c r="F125" s="3"/>
      <c r="G125" s="3"/>
      <c r="H125" s="3"/>
      <c r="I125" t="s">
        <v>717</v>
      </c>
      <c r="J125">
        <v>54</v>
      </c>
      <c r="K125" s="2" t="s">
        <v>644</v>
      </c>
      <c r="L125" t="s">
        <v>645</v>
      </c>
      <c r="M125" t="s">
        <v>498</v>
      </c>
      <c r="Q125" s="2"/>
      <c r="R125" s="2"/>
      <c r="S125" s="2"/>
      <c r="T125" s="2"/>
      <c r="U125" s="2"/>
      <c r="V125" s="2"/>
      <c r="W125" s="2"/>
      <c r="X125" s="2"/>
    </row>
    <row r="126" spans="1:24" s="4" customFormat="1" x14ac:dyDescent="0.15">
      <c r="A126" t="s">
        <v>643</v>
      </c>
      <c r="B126">
        <v>31</v>
      </c>
      <c r="C126" s="2" t="s">
        <v>644</v>
      </c>
      <c r="D126" t="s">
        <v>645</v>
      </c>
      <c r="E126" t="s">
        <v>216</v>
      </c>
      <c r="F126" s="3"/>
      <c r="G126" s="3"/>
      <c r="H126" s="3"/>
      <c r="I126" t="s">
        <v>717</v>
      </c>
      <c r="J126">
        <v>51</v>
      </c>
      <c r="K126" s="2" t="s">
        <v>644</v>
      </c>
      <c r="L126" t="s">
        <v>709</v>
      </c>
      <c r="M126" t="s">
        <v>159</v>
      </c>
      <c r="Q126" s="2"/>
      <c r="R126" s="2"/>
      <c r="S126" s="2"/>
      <c r="T126" s="2"/>
      <c r="U126" s="2"/>
      <c r="V126" s="2"/>
      <c r="W126" s="2"/>
      <c r="X126" s="2"/>
    </row>
    <row r="127" spans="1:24" s="4" customFormat="1" x14ac:dyDescent="0.15">
      <c r="A127" t="s">
        <v>643</v>
      </c>
      <c r="B127">
        <v>32</v>
      </c>
      <c r="C127" s="2" t="s">
        <v>644</v>
      </c>
      <c r="D127" t="s">
        <v>647</v>
      </c>
      <c r="E127" t="s">
        <v>217</v>
      </c>
      <c r="F127" s="3"/>
      <c r="G127" s="3"/>
      <c r="H127" s="3"/>
      <c r="I127" t="s">
        <v>717</v>
      </c>
      <c r="J127">
        <v>60</v>
      </c>
      <c r="K127" s="2" t="s">
        <v>644</v>
      </c>
      <c r="L127" t="s">
        <v>709</v>
      </c>
      <c r="M127" t="s">
        <v>499</v>
      </c>
      <c r="Q127" s="2"/>
      <c r="R127" s="2"/>
      <c r="S127" s="2"/>
      <c r="T127" s="2"/>
      <c r="U127" s="2"/>
      <c r="V127" s="2"/>
      <c r="W127" s="2"/>
      <c r="X127" s="2"/>
    </row>
    <row r="128" spans="1:24" s="4" customFormat="1" x14ac:dyDescent="0.15">
      <c r="A128" t="s">
        <v>643</v>
      </c>
      <c r="B128">
        <v>44</v>
      </c>
      <c r="C128" s="2" t="s">
        <v>644</v>
      </c>
      <c r="D128" t="s">
        <v>645</v>
      </c>
      <c r="E128" t="s">
        <v>218</v>
      </c>
      <c r="F128" s="3"/>
      <c r="G128" s="3"/>
      <c r="H128" s="3"/>
      <c r="I128" t="s">
        <v>717</v>
      </c>
      <c r="J128">
        <v>58</v>
      </c>
      <c r="K128" s="2" t="s">
        <v>644</v>
      </c>
      <c r="L128" t="s">
        <v>647</v>
      </c>
      <c r="M128" t="s">
        <v>503</v>
      </c>
      <c r="Q128" s="2"/>
      <c r="R128" s="2"/>
      <c r="S128" s="2"/>
      <c r="T128" s="2"/>
      <c r="U128" s="2"/>
      <c r="V128" s="2"/>
      <c r="W128" s="2"/>
      <c r="X128" s="2"/>
    </row>
    <row r="129" spans="1:24" s="4" customFormat="1" x14ac:dyDescent="0.15">
      <c r="A129" t="s">
        <v>643</v>
      </c>
      <c r="B129">
        <v>33</v>
      </c>
      <c r="C129" s="2" t="s">
        <v>644</v>
      </c>
      <c r="D129" t="s">
        <v>712</v>
      </c>
      <c r="E129" t="s">
        <v>219</v>
      </c>
      <c r="F129" s="3"/>
      <c r="G129" s="3"/>
      <c r="H129" s="3"/>
      <c r="I129" t="s">
        <v>717</v>
      </c>
      <c r="J129">
        <v>57</v>
      </c>
      <c r="K129" s="2" t="s">
        <v>644</v>
      </c>
      <c r="L129" t="s">
        <v>709</v>
      </c>
      <c r="M129" t="s">
        <v>502</v>
      </c>
      <c r="Q129" s="2"/>
      <c r="R129" s="2"/>
      <c r="S129" s="2"/>
      <c r="T129" s="2"/>
      <c r="U129" s="2"/>
      <c r="V129" s="2"/>
      <c r="W129" s="2"/>
      <c r="X129" s="2"/>
    </row>
    <row r="130" spans="1:24" s="4" customFormat="1" x14ac:dyDescent="0.15">
      <c r="A130" t="s">
        <v>643</v>
      </c>
      <c r="B130">
        <v>39</v>
      </c>
      <c r="C130" s="2" t="s">
        <v>644</v>
      </c>
      <c r="D130" t="s">
        <v>645</v>
      </c>
      <c r="E130" t="s">
        <v>220</v>
      </c>
      <c r="F130" s="3"/>
      <c r="G130" s="3"/>
      <c r="H130" s="3"/>
      <c r="I130" t="s">
        <v>717</v>
      </c>
      <c r="J130">
        <v>54</v>
      </c>
      <c r="K130" s="2" t="s">
        <v>644</v>
      </c>
      <c r="L130" t="s">
        <v>708</v>
      </c>
      <c r="M130" t="s">
        <v>208</v>
      </c>
      <c r="Q130" s="2"/>
      <c r="R130" s="2"/>
      <c r="S130" s="2"/>
      <c r="T130" s="2"/>
      <c r="U130" s="2"/>
      <c r="V130" s="2"/>
      <c r="W130" s="2"/>
      <c r="X130" s="2"/>
    </row>
    <row r="131" spans="1:24" s="4" customFormat="1" x14ac:dyDescent="0.15">
      <c r="A131" t="s">
        <v>643</v>
      </c>
      <c r="B131">
        <v>60</v>
      </c>
      <c r="C131" s="2" t="s">
        <v>644</v>
      </c>
      <c r="D131" t="s">
        <v>646</v>
      </c>
      <c r="E131" t="s">
        <v>228</v>
      </c>
      <c r="F131" s="3"/>
      <c r="G131" s="3"/>
      <c r="H131" s="3"/>
      <c r="I131" t="s">
        <v>717</v>
      </c>
      <c r="J131">
        <v>31</v>
      </c>
      <c r="K131" s="2" t="s">
        <v>644</v>
      </c>
      <c r="L131" t="s">
        <v>708</v>
      </c>
      <c r="M131" t="s">
        <v>500</v>
      </c>
      <c r="Q131" s="2"/>
      <c r="R131" s="2"/>
      <c r="S131" s="2"/>
      <c r="T131" s="2"/>
      <c r="U131" s="2"/>
      <c r="V131" s="2"/>
      <c r="W131" s="2"/>
      <c r="X131" s="2"/>
    </row>
    <row r="132" spans="1:24" s="4" customFormat="1" x14ac:dyDescent="0.15">
      <c r="A132" t="s">
        <v>643</v>
      </c>
      <c r="B132">
        <v>53</v>
      </c>
      <c r="C132" s="2" t="s">
        <v>644</v>
      </c>
      <c r="D132" t="s">
        <v>647</v>
      </c>
      <c r="E132" t="s">
        <v>222</v>
      </c>
      <c r="F132" s="3"/>
      <c r="G132" s="3"/>
      <c r="H132" s="3"/>
      <c r="I132" t="s">
        <v>717</v>
      </c>
      <c r="J132">
        <v>42</v>
      </c>
      <c r="K132" s="2" t="s">
        <v>644</v>
      </c>
      <c r="L132" t="s">
        <v>645</v>
      </c>
      <c r="M132" t="s">
        <v>501</v>
      </c>
      <c r="Q132" s="2"/>
      <c r="R132" s="2"/>
      <c r="S132" s="2"/>
      <c r="T132" s="2"/>
      <c r="U132" s="2"/>
      <c r="V132" s="2"/>
      <c r="W132" s="2"/>
      <c r="X132" s="2"/>
    </row>
    <row r="133" spans="1:24" s="4" customFormat="1" x14ac:dyDescent="0.15">
      <c r="A133" t="s">
        <v>643</v>
      </c>
      <c r="B133">
        <v>42</v>
      </c>
      <c r="C133" s="2" t="s">
        <v>644</v>
      </c>
      <c r="D133" t="s">
        <v>645</v>
      </c>
      <c r="E133" t="s">
        <v>227</v>
      </c>
      <c r="F133" s="3"/>
      <c r="G133" s="3"/>
      <c r="H133" s="3"/>
      <c r="I133" t="s">
        <v>717</v>
      </c>
      <c r="J133">
        <v>47</v>
      </c>
      <c r="K133" s="2" t="s">
        <v>644</v>
      </c>
      <c r="L133" t="s">
        <v>647</v>
      </c>
      <c r="M133" t="s">
        <v>504</v>
      </c>
      <c r="Q133" s="2"/>
      <c r="R133" s="2"/>
      <c r="S133" s="2"/>
      <c r="T133" s="2"/>
      <c r="U133" s="2"/>
      <c r="V133" s="2"/>
      <c r="W133" s="2"/>
      <c r="X133" s="2"/>
    </row>
    <row r="134" spans="1:24" s="4" customFormat="1" x14ac:dyDescent="0.15">
      <c r="A134" t="s">
        <v>643</v>
      </c>
      <c r="B134">
        <v>51</v>
      </c>
      <c r="C134" s="2" t="s">
        <v>644</v>
      </c>
      <c r="D134" t="s">
        <v>645</v>
      </c>
      <c r="E134" t="s">
        <v>225</v>
      </c>
      <c r="F134" s="3"/>
      <c r="G134" s="3"/>
      <c r="H134" s="3"/>
      <c r="I134" t="s">
        <v>717</v>
      </c>
      <c r="J134">
        <v>42</v>
      </c>
      <c r="K134" s="2" t="s">
        <v>644</v>
      </c>
      <c r="L134" t="s">
        <v>709</v>
      </c>
      <c r="M134" t="s">
        <v>506</v>
      </c>
      <c r="Q134" s="2"/>
      <c r="R134" s="2"/>
      <c r="S134" s="2"/>
      <c r="T134" s="2"/>
      <c r="U134" s="2"/>
      <c r="V134" s="2"/>
      <c r="W134" s="2"/>
      <c r="X134" s="2"/>
    </row>
    <row r="135" spans="1:24" s="4" customFormat="1" x14ac:dyDescent="0.15">
      <c r="A135" t="s">
        <v>643</v>
      </c>
      <c r="B135">
        <v>52</v>
      </c>
      <c r="C135" s="2" t="s">
        <v>644</v>
      </c>
      <c r="D135" t="s">
        <v>645</v>
      </c>
      <c r="E135" t="s">
        <v>224</v>
      </c>
      <c r="F135" s="3"/>
      <c r="G135" s="3"/>
      <c r="H135" s="3"/>
      <c r="I135" t="s">
        <v>717</v>
      </c>
      <c r="J135">
        <v>43</v>
      </c>
      <c r="K135" s="2" t="s">
        <v>644</v>
      </c>
      <c r="L135" t="s">
        <v>645</v>
      </c>
      <c r="M135" t="s">
        <v>505</v>
      </c>
      <c r="Q135" s="2"/>
      <c r="R135" s="2"/>
      <c r="S135" s="2"/>
      <c r="T135" s="2"/>
      <c r="U135" s="2"/>
      <c r="V135" s="2"/>
      <c r="W135" s="2"/>
      <c r="X135" s="2"/>
    </row>
    <row r="136" spans="1:24" s="4" customFormat="1" x14ac:dyDescent="0.15">
      <c r="A136" t="s">
        <v>643</v>
      </c>
      <c r="B136">
        <v>31</v>
      </c>
      <c r="C136" s="2" t="s">
        <v>644</v>
      </c>
      <c r="D136" t="s">
        <v>647</v>
      </c>
      <c r="E136" t="s">
        <v>145</v>
      </c>
      <c r="F136" s="3"/>
      <c r="G136" s="3"/>
      <c r="H136" s="3"/>
      <c r="I136" t="s">
        <v>717</v>
      </c>
      <c r="J136">
        <v>52</v>
      </c>
      <c r="K136" s="2" t="s">
        <v>644</v>
      </c>
      <c r="L136" t="s">
        <v>713</v>
      </c>
      <c r="M136" t="s">
        <v>228</v>
      </c>
      <c r="Q136" s="2"/>
      <c r="R136" s="2"/>
      <c r="S136" s="2"/>
      <c r="T136" s="2"/>
      <c r="U136" s="2"/>
      <c r="V136" s="2"/>
      <c r="W136" s="2"/>
      <c r="X136" s="2"/>
    </row>
    <row r="137" spans="1:24" s="4" customFormat="1" x14ac:dyDescent="0.15">
      <c r="A137" t="s">
        <v>643</v>
      </c>
      <c r="B137">
        <v>35</v>
      </c>
      <c r="C137" s="2" t="s">
        <v>644</v>
      </c>
      <c r="D137" t="s">
        <v>645</v>
      </c>
      <c r="E137" t="s">
        <v>221</v>
      </c>
      <c r="F137" s="3"/>
      <c r="G137" s="3"/>
      <c r="H137" s="3"/>
      <c r="I137" t="s">
        <v>717</v>
      </c>
      <c r="J137">
        <v>59</v>
      </c>
      <c r="K137" s="2" t="s">
        <v>644</v>
      </c>
      <c r="L137" t="s">
        <v>709</v>
      </c>
      <c r="M137" t="s">
        <v>510</v>
      </c>
      <c r="Q137" s="2"/>
      <c r="R137" s="2"/>
      <c r="S137" s="2"/>
      <c r="T137" s="2"/>
      <c r="U137" s="2"/>
      <c r="V137" s="2"/>
      <c r="W137" s="2"/>
      <c r="X137" s="2"/>
    </row>
    <row r="138" spans="1:24" s="4" customFormat="1" x14ac:dyDescent="0.15">
      <c r="A138" t="s">
        <v>643</v>
      </c>
      <c r="B138">
        <v>40</v>
      </c>
      <c r="C138" s="2" t="s">
        <v>644</v>
      </c>
      <c r="D138" t="s">
        <v>645</v>
      </c>
      <c r="E138" t="s">
        <v>226</v>
      </c>
      <c r="F138" s="3"/>
      <c r="G138" s="3"/>
      <c r="H138" s="3"/>
      <c r="I138" t="s">
        <v>717</v>
      </c>
      <c r="J138">
        <v>50</v>
      </c>
      <c r="K138" s="2" t="s">
        <v>644</v>
      </c>
      <c r="L138" t="s">
        <v>708</v>
      </c>
      <c r="M138" t="s">
        <v>513</v>
      </c>
      <c r="Q138" s="2"/>
      <c r="R138" s="2"/>
      <c r="S138" s="2"/>
      <c r="T138" s="2"/>
      <c r="U138" s="2"/>
      <c r="V138" s="2"/>
      <c r="W138" s="2"/>
      <c r="X138" s="2"/>
    </row>
    <row r="139" spans="1:24" s="4" customFormat="1" x14ac:dyDescent="0.15">
      <c r="A139" t="s">
        <v>643</v>
      </c>
      <c r="B139">
        <v>39</v>
      </c>
      <c r="C139" s="2" t="s">
        <v>644</v>
      </c>
      <c r="D139" t="s">
        <v>645</v>
      </c>
      <c r="E139" t="s">
        <v>223</v>
      </c>
      <c r="F139" s="3"/>
      <c r="G139" s="3"/>
      <c r="H139" s="3"/>
      <c r="I139" t="s">
        <v>717</v>
      </c>
      <c r="J139">
        <v>49</v>
      </c>
      <c r="K139" s="2" t="s">
        <v>644</v>
      </c>
      <c r="L139" t="s">
        <v>709</v>
      </c>
      <c r="M139" t="s">
        <v>514</v>
      </c>
      <c r="Q139" s="2"/>
      <c r="R139" s="2"/>
      <c r="S139" s="2"/>
      <c r="T139" s="2"/>
      <c r="U139" s="2"/>
      <c r="V139" s="2"/>
      <c r="W139" s="2"/>
      <c r="X139" s="2"/>
    </row>
    <row r="140" spans="1:24" s="4" customFormat="1" x14ac:dyDescent="0.15">
      <c r="A140" t="s">
        <v>643</v>
      </c>
      <c r="B140">
        <v>40</v>
      </c>
      <c r="C140" s="2" t="s">
        <v>644</v>
      </c>
      <c r="D140" t="s">
        <v>645</v>
      </c>
      <c r="E140" t="s">
        <v>230</v>
      </c>
      <c r="F140" s="3"/>
      <c r="G140" s="3"/>
      <c r="H140" s="3"/>
      <c r="I140" t="s">
        <v>717</v>
      </c>
      <c r="J140">
        <v>50</v>
      </c>
      <c r="K140" s="2" t="s">
        <v>644</v>
      </c>
      <c r="L140" t="s">
        <v>708</v>
      </c>
      <c r="M140" t="s">
        <v>509</v>
      </c>
      <c r="Q140" s="2"/>
      <c r="R140" s="2"/>
      <c r="S140" s="2"/>
      <c r="T140" s="2"/>
      <c r="U140" s="2"/>
      <c r="V140" s="2"/>
      <c r="W140" s="2"/>
      <c r="X140" s="2"/>
    </row>
    <row r="141" spans="1:24" s="4" customFormat="1" x14ac:dyDescent="0.15">
      <c r="A141" t="s">
        <v>643</v>
      </c>
      <c r="B141">
        <v>34</v>
      </c>
      <c r="C141" s="2" t="s">
        <v>644</v>
      </c>
      <c r="D141" t="s">
        <v>710</v>
      </c>
      <c r="E141" t="s">
        <v>229</v>
      </c>
      <c r="F141" s="3"/>
      <c r="G141" s="3"/>
      <c r="H141" s="3"/>
      <c r="I141" t="s">
        <v>717</v>
      </c>
      <c r="J141">
        <v>60</v>
      </c>
      <c r="K141" s="2" t="s">
        <v>644</v>
      </c>
      <c r="L141" t="s">
        <v>647</v>
      </c>
      <c r="M141" t="s">
        <v>512</v>
      </c>
      <c r="Q141" s="2"/>
      <c r="R141" s="2"/>
      <c r="S141" s="2"/>
      <c r="T141" s="2"/>
      <c r="U141" s="2"/>
      <c r="V141" s="2"/>
      <c r="W141" s="2"/>
      <c r="X141" s="2"/>
    </row>
    <row r="142" spans="1:24" s="4" customFormat="1" x14ac:dyDescent="0.15">
      <c r="A142" t="s">
        <v>643</v>
      </c>
      <c r="B142">
        <v>45</v>
      </c>
      <c r="C142" s="2" t="s">
        <v>644</v>
      </c>
      <c r="D142" t="s">
        <v>645</v>
      </c>
      <c r="E142" t="s">
        <v>228</v>
      </c>
      <c r="F142" s="3"/>
      <c r="G142" s="3"/>
      <c r="H142" s="3"/>
      <c r="I142" t="s">
        <v>717</v>
      </c>
      <c r="J142">
        <v>40</v>
      </c>
      <c r="K142" s="2" t="s">
        <v>644</v>
      </c>
      <c r="L142" t="s">
        <v>645</v>
      </c>
      <c r="M142" t="s">
        <v>511</v>
      </c>
      <c r="Q142" s="2"/>
      <c r="R142" s="2"/>
      <c r="S142" s="2"/>
      <c r="T142" s="2"/>
      <c r="U142" s="2"/>
      <c r="V142" s="2"/>
      <c r="W142" s="2"/>
      <c r="X142" s="2"/>
    </row>
    <row r="143" spans="1:24" s="4" customFormat="1" x14ac:dyDescent="0.15">
      <c r="A143" t="s">
        <v>643</v>
      </c>
      <c r="B143">
        <v>33</v>
      </c>
      <c r="C143" s="2" t="s">
        <v>644</v>
      </c>
      <c r="D143" t="s">
        <v>645</v>
      </c>
      <c r="E143" t="s">
        <v>231</v>
      </c>
      <c r="F143" s="3"/>
      <c r="G143" s="3"/>
      <c r="H143" s="3"/>
      <c r="I143" t="s">
        <v>717</v>
      </c>
      <c r="J143">
        <v>60</v>
      </c>
      <c r="K143" s="2" t="s">
        <v>644</v>
      </c>
      <c r="L143" t="s">
        <v>647</v>
      </c>
      <c r="M143" t="s">
        <v>507</v>
      </c>
      <c r="Q143" s="2"/>
      <c r="R143" s="2"/>
      <c r="S143" s="2"/>
      <c r="T143" s="2"/>
      <c r="U143" s="2"/>
      <c r="V143" s="2"/>
      <c r="W143" s="2"/>
      <c r="X143" s="2"/>
    </row>
    <row r="144" spans="1:24" s="4" customFormat="1" x14ac:dyDescent="0.15">
      <c r="A144" t="s">
        <v>643</v>
      </c>
      <c r="B144">
        <v>49</v>
      </c>
      <c r="C144" s="2" t="s">
        <v>644</v>
      </c>
      <c r="D144" t="s">
        <v>646</v>
      </c>
      <c r="E144" t="s">
        <v>232</v>
      </c>
      <c r="F144" s="3"/>
      <c r="G144" s="3"/>
      <c r="H144" s="3"/>
      <c r="I144" t="s">
        <v>717</v>
      </c>
      <c r="J144">
        <v>38</v>
      </c>
      <c r="K144" s="2" t="s">
        <v>644</v>
      </c>
      <c r="L144" t="s">
        <v>646</v>
      </c>
      <c r="M144" t="s">
        <v>515</v>
      </c>
      <c r="Q144" s="2"/>
      <c r="R144" s="2"/>
      <c r="S144" s="2"/>
      <c r="T144" s="2"/>
      <c r="U144" s="2"/>
      <c r="V144" s="2"/>
      <c r="W144" s="2"/>
      <c r="X144" s="2"/>
    </row>
    <row r="145" spans="1:24" s="4" customFormat="1" x14ac:dyDescent="0.15">
      <c r="A145" t="s">
        <v>643</v>
      </c>
      <c r="B145">
        <v>31</v>
      </c>
      <c r="C145" s="2" t="s">
        <v>644</v>
      </c>
      <c r="D145" t="s">
        <v>651</v>
      </c>
      <c r="E145" t="s">
        <v>233</v>
      </c>
      <c r="F145" s="3"/>
      <c r="G145" s="3"/>
      <c r="H145" s="3"/>
      <c r="I145" t="s">
        <v>717</v>
      </c>
      <c r="J145">
        <v>35</v>
      </c>
      <c r="K145" s="2" t="s">
        <v>644</v>
      </c>
      <c r="L145" t="s">
        <v>645</v>
      </c>
      <c r="M145" t="s">
        <v>508</v>
      </c>
      <c r="Q145" s="2"/>
      <c r="R145" s="2"/>
      <c r="S145" s="2"/>
      <c r="T145" s="2"/>
      <c r="U145" s="2"/>
      <c r="V145" s="2"/>
      <c r="W145" s="2"/>
      <c r="X145" s="2"/>
    </row>
    <row r="146" spans="1:24" s="4" customFormat="1" x14ac:dyDescent="0.15">
      <c r="A146" t="s">
        <v>643</v>
      </c>
      <c r="B146">
        <v>47</v>
      </c>
      <c r="C146" s="2" t="s">
        <v>644</v>
      </c>
      <c r="D146" t="s">
        <v>648</v>
      </c>
      <c r="E146" t="s">
        <v>234</v>
      </c>
      <c r="F146" s="3"/>
      <c r="G146" s="3"/>
      <c r="H146" s="3"/>
      <c r="I146" t="s">
        <v>717</v>
      </c>
      <c r="J146">
        <v>39</v>
      </c>
      <c r="K146" s="2" t="s">
        <v>644</v>
      </c>
      <c r="L146" t="s">
        <v>708</v>
      </c>
      <c r="M146" t="s">
        <v>516</v>
      </c>
      <c r="Q146" s="2"/>
      <c r="R146" s="2"/>
      <c r="S146" s="2"/>
      <c r="T146" s="2"/>
      <c r="U146" s="2"/>
      <c r="V146" s="2"/>
      <c r="W146" s="2"/>
      <c r="X146" s="2"/>
    </row>
    <row r="147" spans="1:24" s="4" customFormat="1" x14ac:dyDescent="0.15">
      <c r="A147" t="s">
        <v>643</v>
      </c>
      <c r="B147">
        <v>58</v>
      </c>
      <c r="C147" s="2" t="s">
        <v>644</v>
      </c>
      <c r="D147" t="s">
        <v>646</v>
      </c>
      <c r="E147" t="s">
        <v>654</v>
      </c>
      <c r="F147" s="3"/>
      <c r="G147" s="3"/>
      <c r="H147" s="3"/>
      <c r="I147" t="s">
        <v>717</v>
      </c>
      <c r="J147">
        <v>35</v>
      </c>
      <c r="K147" s="2" t="s">
        <v>644</v>
      </c>
      <c r="L147" t="s">
        <v>645</v>
      </c>
      <c r="M147" t="s">
        <v>517</v>
      </c>
      <c r="Q147" s="2"/>
      <c r="R147" s="2"/>
      <c r="S147" s="2"/>
      <c r="T147" s="2"/>
      <c r="U147" s="2"/>
      <c r="V147" s="2"/>
      <c r="W147" s="2"/>
      <c r="X147" s="2"/>
    </row>
    <row r="148" spans="1:24" s="4" customFormat="1" x14ac:dyDescent="0.15">
      <c r="A148" t="s">
        <v>643</v>
      </c>
      <c r="B148">
        <v>44</v>
      </c>
      <c r="C148" s="2" t="s">
        <v>644</v>
      </c>
      <c r="D148" t="s">
        <v>645</v>
      </c>
      <c r="E148" t="s">
        <v>655</v>
      </c>
      <c r="F148" s="3"/>
      <c r="G148" s="3"/>
      <c r="H148" s="3"/>
      <c r="Q148" s="2"/>
      <c r="R148" s="2"/>
      <c r="S148" s="2"/>
      <c r="T148" s="2"/>
      <c r="U148" s="2"/>
      <c r="V148" s="2"/>
      <c r="W148" s="2"/>
      <c r="X148" s="2"/>
    </row>
    <row r="149" spans="1:24" s="4" customFormat="1" x14ac:dyDescent="0.15">
      <c r="A149" t="s">
        <v>643</v>
      </c>
      <c r="B149">
        <v>33</v>
      </c>
      <c r="C149" s="2" t="s">
        <v>644</v>
      </c>
      <c r="D149" t="s">
        <v>648</v>
      </c>
      <c r="E149" t="s">
        <v>159</v>
      </c>
      <c r="F149" s="3"/>
      <c r="G149" s="3"/>
      <c r="H149" s="3"/>
      <c r="Q149" s="2"/>
      <c r="R149" s="2"/>
      <c r="S149" s="2"/>
      <c r="T149" s="2"/>
      <c r="U149" s="2"/>
      <c r="V149" s="2"/>
      <c r="W149" s="2"/>
      <c r="X149" s="2"/>
    </row>
    <row r="150" spans="1:24" s="4" customFormat="1" x14ac:dyDescent="0.15">
      <c r="A150" s="3"/>
      <c r="B150" s="3"/>
      <c r="C150" s="3"/>
      <c r="D150" s="3"/>
      <c r="E150" s="3"/>
      <c r="F150" s="3"/>
      <c r="G150" s="3"/>
      <c r="H150" s="3"/>
      <c r="Q150" s="2"/>
      <c r="R150" s="2"/>
      <c r="S150" s="2"/>
      <c r="T150" s="2"/>
      <c r="U150" s="2"/>
      <c r="V150" s="2"/>
      <c r="W150" s="2"/>
      <c r="X150" s="2"/>
    </row>
    <row r="151" spans="1:24" s="4" customFormat="1" x14ac:dyDescent="0.15">
      <c r="A151" s="3" t="s">
        <v>11</v>
      </c>
      <c r="B151" s="3" t="s">
        <v>30</v>
      </c>
      <c r="C151" s="3"/>
      <c r="D151" s="3" t="s">
        <v>98</v>
      </c>
      <c r="E151" s="3"/>
      <c r="F151" s="3"/>
      <c r="G151" s="3"/>
      <c r="H151" s="3"/>
      <c r="I151" s="4" t="s">
        <v>11</v>
      </c>
      <c r="J151" s="4" t="s">
        <v>30</v>
      </c>
      <c r="L151" s="4" t="s">
        <v>47</v>
      </c>
      <c r="Q151" s="2"/>
      <c r="R151" s="2"/>
      <c r="S151" s="2"/>
      <c r="T151" s="2"/>
      <c r="U151" s="2"/>
      <c r="V151" s="2"/>
      <c r="W151" s="2"/>
      <c r="X151" s="2"/>
    </row>
    <row r="152" spans="1:24" s="4" customFormat="1" x14ac:dyDescent="0.15">
      <c r="A152" t="s">
        <v>643</v>
      </c>
      <c r="B152">
        <v>35</v>
      </c>
      <c r="C152" s="2" t="s">
        <v>644</v>
      </c>
      <c r="D152" t="s">
        <v>713</v>
      </c>
      <c r="E152" t="s">
        <v>656</v>
      </c>
      <c r="F152" s="3"/>
      <c r="G152" s="3"/>
      <c r="H152" s="3"/>
      <c r="I152" t="s">
        <v>717</v>
      </c>
      <c r="J152">
        <v>48</v>
      </c>
      <c r="K152" s="2" t="s">
        <v>644</v>
      </c>
      <c r="L152" t="s">
        <v>710</v>
      </c>
      <c r="M152" t="s">
        <v>482</v>
      </c>
      <c r="Q152" s="2"/>
      <c r="R152" s="2"/>
      <c r="S152" s="2"/>
      <c r="T152" s="2"/>
      <c r="U152" s="2"/>
      <c r="V152" s="2"/>
      <c r="W152" s="2"/>
      <c r="X152" s="2"/>
    </row>
    <row r="153" spans="1:24" s="4" customFormat="1" x14ac:dyDescent="0.15">
      <c r="A153" t="s">
        <v>643</v>
      </c>
      <c r="B153">
        <v>54</v>
      </c>
      <c r="C153" s="2" t="s">
        <v>644</v>
      </c>
      <c r="D153" t="s">
        <v>710</v>
      </c>
      <c r="E153" t="s">
        <v>239</v>
      </c>
      <c r="F153" s="3"/>
      <c r="G153" s="3"/>
      <c r="H153" s="3"/>
      <c r="I153" t="s">
        <v>717</v>
      </c>
      <c r="J153">
        <v>45</v>
      </c>
      <c r="K153" s="2" t="s">
        <v>644</v>
      </c>
      <c r="L153" t="s">
        <v>709</v>
      </c>
      <c r="M153" t="s">
        <v>483</v>
      </c>
      <c r="Q153" s="2"/>
      <c r="R153" s="2"/>
      <c r="S153" s="2"/>
      <c r="T153" s="2"/>
      <c r="U153" s="2"/>
      <c r="V153" s="2"/>
      <c r="W153" s="2"/>
      <c r="X153" s="2"/>
    </row>
    <row r="154" spans="1:24" s="4" customFormat="1" x14ac:dyDescent="0.15">
      <c r="A154" t="s">
        <v>643</v>
      </c>
      <c r="B154">
        <v>44</v>
      </c>
      <c r="C154" s="2" t="s">
        <v>644</v>
      </c>
      <c r="D154" t="s">
        <v>650</v>
      </c>
      <c r="E154" t="s">
        <v>240</v>
      </c>
      <c r="F154" s="3"/>
      <c r="G154" s="3"/>
      <c r="H154" s="3"/>
      <c r="I154" t="s">
        <v>717</v>
      </c>
      <c r="J154">
        <v>49</v>
      </c>
      <c r="K154" s="2" t="s">
        <v>644</v>
      </c>
      <c r="L154" t="s">
        <v>708</v>
      </c>
      <c r="M154" t="s">
        <v>484</v>
      </c>
      <c r="Q154" s="2"/>
      <c r="R154" s="2"/>
      <c r="S154" s="2"/>
      <c r="T154" s="2"/>
      <c r="U154" s="2"/>
      <c r="V154" s="2"/>
      <c r="W154" s="2"/>
      <c r="X154" s="2"/>
    </row>
    <row r="155" spans="1:24" s="4" customFormat="1" x14ac:dyDescent="0.15">
      <c r="A155" t="s">
        <v>643</v>
      </c>
      <c r="B155">
        <v>51</v>
      </c>
      <c r="C155" s="2" t="s">
        <v>644</v>
      </c>
      <c r="D155" t="s">
        <v>645</v>
      </c>
      <c r="E155" t="s">
        <v>241</v>
      </c>
      <c r="F155" s="3"/>
      <c r="G155" s="3"/>
      <c r="H155" s="3"/>
      <c r="I155" t="s">
        <v>717</v>
      </c>
      <c r="J155">
        <v>53</v>
      </c>
      <c r="K155" s="2" t="s">
        <v>644</v>
      </c>
      <c r="L155" t="s">
        <v>645</v>
      </c>
      <c r="M155" t="s">
        <v>485</v>
      </c>
      <c r="Q155" s="2"/>
      <c r="R155" s="2"/>
      <c r="S155" s="2"/>
      <c r="T155" s="2"/>
      <c r="U155" s="2"/>
      <c r="V155" s="2"/>
      <c r="W155" s="2"/>
      <c r="X155" s="2"/>
    </row>
    <row r="156" spans="1:24" s="4" customFormat="1" x14ac:dyDescent="0.15">
      <c r="A156" t="s">
        <v>643</v>
      </c>
      <c r="B156">
        <v>38</v>
      </c>
      <c r="C156" s="2" t="s">
        <v>644</v>
      </c>
      <c r="D156" t="s">
        <v>645</v>
      </c>
      <c r="E156" t="s">
        <v>242</v>
      </c>
      <c r="F156" s="3"/>
      <c r="G156" s="3"/>
      <c r="H156" s="3"/>
      <c r="I156" t="s">
        <v>717</v>
      </c>
      <c r="J156">
        <v>52</v>
      </c>
      <c r="K156" s="2" t="s">
        <v>644</v>
      </c>
      <c r="L156" t="s">
        <v>709</v>
      </c>
      <c r="M156" t="s">
        <v>488</v>
      </c>
      <c r="Q156" s="2"/>
      <c r="R156" s="2"/>
      <c r="S156" s="2"/>
      <c r="T156" s="2"/>
      <c r="U156" s="2"/>
      <c r="V156" s="2"/>
      <c r="W156" s="2"/>
      <c r="X156" s="2"/>
    </row>
    <row r="157" spans="1:24" s="4" customFormat="1" x14ac:dyDescent="0.15">
      <c r="A157" t="s">
        <v>643</v>
      </c>
      <c r="B157">
        <v>37</v>
      </c>
      <c r="C157" s="2" t="s">
        <v>644</v>
      </c>
      <c r="D157" t="s">
        <v>645</v>
      </c>
      <c r="E157" t="s">
        <v>243</v>
      </c>
      <c r="F157" s="3"/>
      <c r="G157" s="3"/>
      <c r="H157" s="3"/>
      <c r="I157" t="s">
        <v>717</v>
      </c>
      <c r="J157">
        <v>57</v>
      </c>
      <c r="K157" s="2" t="s">
        <v>644</v>
      </c>
      <c r="L157" t="s">
        <v>708</v>
      </c>
      <c r="M157" t="s">
        <v>489</v>
      </c>
      <c r="Q157" s="2"/>
      <c r="R157" s="2"/>
      <c r="S157" s="2"/>
      <c r="T157" s="2"/>
      <c r="U157" s="2"/>
      <c r="V157" s="2"/>
      <c r="W157" s="2"/>
      <c r="X157" s="2"/>
    </row>
    <row r="158" spans="1:24" s="4" customFormat="1" x14ac:dyDescent="0.15">
      <c r="A158" t="s">
        <v>643</v>
      </c>
      <c r="B158">
        <v>44</v>
      </c>
      <c r="C158" s="2" t="s">
        <v>644</v>
      </c>
      <c r="D158" t="s">
        <v>645</v>
      </c>
      <c r="E158" t="s">
        <v>249</v>
      </c>
      <c r="F158" s="3"/>
      <c r="G158" s="3"/>
      <c r="H158" s="3"/>
      <c r="I158" t="s">
        <v>717</v>
      </c>
      <c r="J158">
        <v>38</v>
      </c>
      <c r="K158" s="2" t="s">
        <v>644</v>
      </c>
      <c r="L158" t="s">
        <v>709</v>
      </c>
      <c r="M158" t="s">
        <v>486</v>
      </c>
      <c r="Q158" s="2"/>
      <c r="R158" s="2"/>
      <c r="S158" s="2"/>
      <c r="T158" s="2"/>
      <c r="U158" s="2"/>
      <c r="V158" s="2"/>
      <c r="W158" s="2"/>
      <c r="X158" s="2"/>
    </row>
    <row r="159" spans="1:24" s="4" customFormat="1" x14ac:dyDescent="0.15">
      <c r="A159" t="s">
        <v>643</v>
      </c>
      <c r="B159">
        <v>55</v>
      </c>
      <c r="C159" s="2" t="s">
        <v>644</v>
      </c>
      <c r="D159" t="s">
        <v>645</v>
      </c>
      <c r="E159" t="s">
        <v>244</v>
      </c>
      <c r="F159" s="3"/>
      <c r="G159" s="3"/>
      <c r="H159" s="3"/>
      <c r="I159" t="s">
        <v>717</v>
      </c>
      <c r="J159">
        <v>47</v>
      </c>
      <c r="K159" s="2" t="s">
        <v>644</v>
      </c>
      <c r="L159" t="s">
        <v>645</v>
      </c>
      <c r="M159" t="s">
        <v>487</v>
      </c>
      <c r="Q159" s="2"/>
      <c r="R159" s="2"/>
      <c r="S159" s="2"/>
      <c r="T159" s="2"/>
      <c r="U159" s="2"/>
      <c r="V159" s="2"/>
      <c r="W159" s="2"/>
      <c r="X159" s="2"/>
    </row>
    <row r="160" spans="1:24" s="4" customFormat="1" x14ac:dyDescent="0.15">
      <c r="A160" t="s">
        <v>643</v>
      </c>
      <c r="B160">
        <v>39</v>
      </c>
      <c r="C160" s="2" t="s">
        <v>644</v>
      </c>
      <c r="D160" t="s">
        <v>645</v>
      </c>
      <c r="E160" t="s">
        <v>248</v>
      </c>
      <c r="F160" s="3"/>
      <c r="G160" s="3"/>
      <c r="H160" s="3"/>
      <c r="I160" t="s">
        <v>717</v>
      </c>
      <c r="J160">
        <v>35</v>
      </c>
      <c r="K160" s="2" t="s">
        <v>644</v>
      </c>
      <c r="L160" t="s">
        <v>645</v>
      </c>
      <c r="M160" t="s">
        <v>490</v>
      </c>
      <c r="Q160" s="2"/>
      <c r="R160" s="2"/>
      <c r="S160" s="2"/>
      <c r="T160" s="2"/>
      <c r="U160" s="2"/>
      <c r="V160" s="2"/>
      <c r="W160" s="2"/>
      <c r="X160" s="2"/>
    </row>
    <row r="161" spans="1:24" s="4" customFormat="1" x14ac:dyDescent="0.15">
      <c r="A161" t="s">
        <v>643</v>
      </c>
      <c r="B161">
        <v>32</v>
      </c>
      <c r="C161" s="2" t="s">
        <v>644</v>
      </c>
      <c r="D161" t="s">
        <v>645</v>
      </c>
      <c r="E161" t="s">
        <v>246</v>
      </c>
      <c r="F161" s="3"/>
      <c r="G161" s="3"/>
      <c r="H161" s="3"/>
      <c r="Q161" s="2"/>
      <c r="R161" s="2"/>
      <c r="S161" s="2"/>
      <c r="T161" s="2"/>
      <c r="U161" s="2"/>
      <c r="V161" s="2"/>
      <c r="W161" s="2"/>
      <c r="X161" s="2"/>
    </row>
    <row r="162" spans="1:24" s="4" customFormat="1" x14ac:dyDescent="0.15">
      <c r="A162" t="s">
        <v>643</v>
      </c>
      <c r="B162">
        <v>46</v>
      </c>
      <c r="C162" s="2" t="s">
        <v>644</v>
      </c>
      <c r="D162" t="s">
        <v>647</v>
      </c>
      <c r="E162" t="s">
        <v>245</v>
      </c>
      <c r="F162" s="3"/>
      <c r="G162" s="3"/>
      <c r="H162" s="3"/>
      <c r="Q162" s="2"/>
      <c r="R162" s="2"/>
      <c r="S162" s="2"/>
      <c r="T162" s="2"/>
      <c r="U162" s="2"/>
      <c r="V162" s="2"/>
      <c r="W162" s="2"/>
      <c r="X162" s="2"/>
    </row>
    <row r="163" spans="1:24" s="4" customFormat="1" x14ac:dyDescent="0.15">
      <c r="A163" t="s">
        <v>643</v>
      </c>
      <c r="B163">
        <v>48</v>
      </c>
      <c r="C163" s="2" t="s">
        <v>644</v>
      </c>
      <c r="D163" t="s">
        <v>645</v>
      </c>
      <c r="E163" t="s">
        <v>159</v>
      </c>
      <c r="F163" s="3"/>
      <c r="G163" s="3"/>
      <c r="H163" s="3"/>
      <c r="Q163" s="2"/>
      <c r="R163" s="2"/>
      <c r="S163" s="2"/>
      <c r="T163" s="2"/>
      <c r="U163" s="2"/>
      <c r="V163" s="2"/>
      <c r="W163" s="2"/>
      <c r="X163" s="2"/>
    </row>
    <row r="164" spans="1:24" s="4" customFormat="1" x14ac:dyDescent="0.15">
      <c r="A164" t="s">
        <v>643</v>
      </c>
      <c r="B164">
        <v>33</v>
      </c>
      <c r="C164" s="2" t="s">
        <v>644</v>
      </c>
      <c r="D164" t="s">
        <v>645</v>
      </c>
      <c r="E164" t="s">
        <v>247</v>
      </c>
      <c r="F164" s="3"/>
      <c r="G164" s="3"/>
      <c r="H164" s="3"/>
      <c r="Q164" s="2"/>
      <c r="R164" s="2"/>
      <c r="S164" s="2"/>
      <c r="T164" s="2"/>
      <c r="U164" s="2"/>
      <c r="V164" s="2"/>
      <c r="W164" s="2"/>
      <c r="X164" s="2"/>
    </row>
    <row r="165" spans="1:24" s="4" customFormat="1" x14ac:dyDescent="0.15">
      <c r="A165" t="s">
        <v>643</v>
      </c>
      <c r="B165">
        <v>54</v>
      </c>
      <c r="C165" s="2" t="s">
        <v>644</v>
      </c>
      <c r="D165" t="s">
        <v>646</v>
      </c>
      <c r="E165" t="s">
        <v>250</v>
      </c>
      <c r="F165" s="3"/>
      <c r="G165" s="3"/>
      <c r="H165" s="3"/>
      <c r="Q165" s="2"/>
      <c r="R165" s="2"/>
      <c r="S165" s="2"/>
      <c r="T165" s="2"/>
      <c r="U165" s="2"/>
      <c r="V165" s="2"/>
      <c r="W165" s="2"/>
      <c r="X165" s="2"/>
    </row>
    <row r="166" spans="1:24" s="4" customFormat="1" x14ac:dyDescent="0.15">
      <c r="A166" t="s">
        <v>643</v>
      </c>
      <c r="B166">
        <v>39</v>
      </c>
      <c r="C166" s="2" t="s">
        <v>644</v>
      </c>
      <c r="D166" t="s">
        <v>645</v>
      </c>
      <c r="E166" t="s">
        <v>159</v>
      </c>
      <c r="F166" s="3"/>
      <c r="G166" s="3"/>
      <c r="H166" s="3"/>
      <c r="Q166" s="2"/>
      <c r="R166" s="2"/>
      <c r="S166" s="2"/>
      <c r="T166" s="2"/>
      <c r="U166" s="2"/>
      <c r="V166" s="2"/>
      <c r="W166" s="2"/>
      <c r="X166" s="2"/>
    </row>
    <row r="167" spans="1:24" s="4" customFormat="1" x14ac:dyDescent="0.15">
      <c r="A167" s="3"/>
      <c r="B167" s="3"/>
      <c r="C167" s="3"/>
      <c r="D167" s="3"/>
      <c r="E167" s="3"/>
      <c r="F167" s="3"/>
      <c r="G167" s="3"/>
      <c r="H167" s="3"/>
      <c r="Q167" s="2"/>
      <c r="R167" s="2"/>
      <c r="S167" s="2"/>
      <c r="T167" s="2"/>
      <c r="U167" s="2"/>
      <c r="V167" s="2"/>
      <c r="W167" s="2"/>
      <c r="X167" s="2"/>
    </row>
    <row r="168" spans="1:24" s="4" customFormat="1" x14ac:dyDescent="0.15">
      <c r="A168" s="3" t="s">
        <v>12</v>
      </c>
      <c r="B168" s="3" t="s">
        <v>46</v>
      </c>
      <c r="C168" s="3"/>
      <c r="D168" s="3" t="s">
        <v>31</v>
      </c>
      <c r="E168" s="3"/>
      <c r="F168" s="3"/>
      <c r="G168" s="3"/>
      <c r="H168" s="3"/>
      <c r="I168" s="4" t="s">
        <v>12</v>
      </c>
      <c r="J168" s="4" t="s">
        <v>46</v>
      </c>
      <c r="L168" s="4" t="s">
        <v>81</v>
      </c>
      <c r="Q168" s="2"/>
      <c r="R168" s="2"/>
      <c r="S168" s="2"/>
      <c r="T168" s="2"/>
      <c r="U168" s="2"/>
      <c r="V168" s="2"/>
      <c r="W168" s="2"/>
      <c r="X168" s="2"/>
    </row>
    <row r="169" spans="1:24" s="4" customFormat="1" x14ac:dyDescent="0.15">
      <c r="A169" t="s">
        <v>643</v>
      </c>
      <c r="B169">
        <v>58</v>
      </c>
      <c r="C169" s="2" t="s">
        <v>644</v>
      </c>
      <c r="D169" t="s">
        <v>651</v>
      </c>
      <c r="E169" t="s">
        <v>252</v>
      </c>
      <c r="F169" s="3"/>
      <c r="G169" s="3"/>
      <c r="H169" s="3"/>
      <c r="I169" t="s">
        <v>717</v>
      </c>
      <c r="J169">
        <v>31</v>
      </c>
      <c r="K169" s="2" t="s">
        <v>644</v>
      </c>
      <c r="L169" t="s">
        <v>708</v>
      </c>
      <c r="M169" t="s">
        <v>491</v>
      </c>
      <c r="Q169" s="2"/>
      <c r="R169" s="2"/>
      <c r="S169" s="2"/>
      <c r="T169" s="2"/>
      <c r="U169" s="2"/>
      <c r="V169" s="2"/>
      <c r="W169" s="2"/>
      <c r="X169" s="2"/>
    </row>
    <row r="170" spans="1:24" s="4" customFormat="1" x14ac:dyDescent="0.15">
      <c r="A170" t="s">
        <v>643</v>
      </c>
      <c r="B170">
        <v>36</v>
      </c>
      <c r="C170" s="2" t="s">
        <v>644</v>
      </c>
      <c r="D170" t="s">
        <v>645</v>
      </c>
      <c r="E170" t="s">
        <v>255</v>
      </c>
      <c r="F170" s="3"/>
      <c r="G170" s="3"/>
      <c r="H170" s="3"/>
      <c r="I170" t="s">
        <v>717</v>
      </c>
      <c r="J170">
        <v>31</v>
      </c>
      <c r="K170" s="2" t="s">
        <v>644</v>
      </c>
      <c r="L170" t="s">
        <v>645</v>
      </c>
      <c r="M170" t="s">
        <v>492</v>
      </c>
      <c r="Q170" s="2"/>
      <c r="R170" s="2"/>
      <c r="S170" s="2"/>
      <c r="T170" s="2"/>
      <c r="U170" s="2"/>
      <c r="V170" s="2"/>
      <c r="W170" s="2"/>
      <c r="X170" s="2"/>
    </row>
    <row r="171" spans="1:24" s="4" customFormat="1" x14ac:dyDescent="0.15">
      <c r="A171" t="s">
        <v>643</v>
      </c>
      <c r="B171">
        <v>31</v>
      </c>
      <c r="C171" s="2" t="s">
        <v>644</v>
      </c>
      <c r="D171" t="s">
        <v>651</v>
      </c>
      <c r="E171" t="s">
        <v>253</v>
      </c>
      <c r="F171" s="3"/>
      <c r="G171" s="3"/>
      <c r="H171" s="3"/>
      <c r="I171" t="s">
        <v>717</v>
      </c>
      <c r="J171">
        <v>53</v>
      </c>
      <c r="K171" s="2" t="s">
        <v>644</v>
      </c>
      <c r="L171" t="s">
        <v>708</v>
      </c>
      <c r="M171" t="s">
        <v>493</v>
      </c>
      <c r="Q171" s="2"/>
      <c r="R171" s="2"/>
      <c r="S171" s="2"/>
      <c r="T171" s="2"/>
      <c r="U171" s="2"/>
      <c r="V171" s="2"/>
      <c r="W171" s="2"/>
      <c r="X171" s="2"/>
    </row>
    <row r="172" spans="1:24" s="4" customFormat="1" x14ac:dyDescent="0.15">
      <c r="A172" t="s">
        <v>643</v>
      </c>
      <c r="B172">
        <v>46</v>
      </c>
      <c r="C172" s="2" t="s">
        <v>644</v>
      </c>
      <c r="D172" t="s">
        <v>650</v>
      </c>
      <c r="E172" t="s">
        <v>254</v>
      </c>
      <c r="F172" s="3"/>
      <c r="G172" s="3"/>
      <c r="H172" s="3"/>
      <c r="I172" t="s">
        <v>717</v>
      </c>
      <c r="J172">
        <v>40</v>
      </c>
      <c r="K172" s="2" t="s">
        <v>644</v>
      </c>
      <c r="L172" t="s">
        <v>647</v>
      </c>
      <c r="M172" t="s">
        <v>159</v>
      </c>
      <c r="Q172" s="2"/>
      <c r="R172" s="2"/>
      <c r="S172" s="2"/>
      <c r="T172" s="2"/>
      <c r="U172" s="2"/>
      <c r="V172" s="2"/>
      <c r="W172" s="2"/>
      <c r="X172" s="2"/>
    </row>
    <row r="173" spans="1:24" s="4" customFormat="1" x14ac:dyDescent="0.15">
      <c r="A173" t="s">
        <v>643</v>
      </c>
      <c r="B173">
        <v>34</v>
      </c>
      <c r="C173" s="2" t="s">
        <v>644</v>
      </c>
      <c r="D173" t="s">
        <v>645</v>
      </c>
      <c r="E173" t="s">
        <v>256</v>
      </c>
      <c r="F173" s="3"/>
      <c r="G173" s="3"/>
      <c r="H173" s="3"/>
      <c r="I173" t="s">
        <v>717</v>
      </c>
      <c r="J173">
        <v>40</v>
      </c>
      <c r="K173" s="2" t="s">
        <v>644</v>
      </c>
      <c r="L173" t="s">
        <v>709</v>
      </c>
      <c r="M173" t="s">
        <v>159</v>
      </c>
      <c r="Q173" s="2"/>
      <c r="R173" s="2"/>
      <c r="S173" s="2"/>
      <c r="T173" s="2"/>
      <c r="U173" s="2"/>
      <c r="V173" s="2"/>
      <c r="W173" s="2"/>
      <c r="X173" s="2"/>
    </row>
    <row r="174" spans="1:24" s="4" customFormat="1" x14ac:dyDescent="0.15">
      <c r="A174" t="s">
        <v>643</v>
      </c>
      <c r="B174">
        <v>42</v>
      </c>
      <c r="C174" s="2" t="s">
        <v>644</v>
      </c>
      <c r="D174" t="s">
        <v>645</v>
      </c>
      <c r="E174" t="s">
        <v>259</v>
      </c>
      <c r="F174" s="3"/>
      <c r="G174" s="3"/>
      <c r="H174" s="3"/>
      <c r="I174" t="s">
        <v>717</v>
      </c>
      <c r="J174">
        <v>35</v>
      </c>
      <c r="K174" s="2" t="s">
        <v>644</v>
      </c>
      <c r="L174" t="s">
        <v>646</v>
      </c>
      <c r="M174" t="s">
        <v>494</v>
      </c>
      <c r="Q174" s="2"/>
      <c r="R174" s="2"/>
      <c r="S174" s="2"/>
      <c r="T174" s="2"/>
      <c r="U174" s="2"/>
      <c r="V174" s="2"/>
      <c r="W174" s="2"/>
      <c r="X174" s="2"/>
    </row>
    <row r="175" spans="1:24" s="4" customFormat="1" x14ac:dyDescent="0.15">
      <c r="A175" t="s">
        <v>643</v>
      </c>
      <c r="B175">
        <v>37</v>
      </c>
      <c r="C175" s="2" t="s">
        <v>644</v>
      </c>
      <c r="D175" t="s">
        <v>645</v>
      </c>
      <c r="E175" t="s">
        <v>258</v>
      </c>
      <c r="F175" s="3"/>
      <c r="G175" s="3"/>
      <c r="H175" s="3"/>
      <c r="I175" t="s">
        <v>717</v>
      </c>
      <c r="J175">
        <v>40</v>
      </c>
      <c r="K175" s="2" t="s">
        <v>644</v>
      </c>
      <c r="L175" t="s">
        <v>709</v>
      </c>
      <c r="M175" t="s">
        <v>495</v>
      </c>
      <c r="Q175" s="2"/>
      <c r="R175" s="2"/>
      <c r="S175" s="2"/>
      <c r="T175" s="2"/>
      <c r="U175" s="2"/>
      <c r="V175" s="2"/>
      <c r="W175" s="2"/>
      <c r="X175" s="2"/>
    </row>
    <row r="176" spans="1:24" s="4" customFormat="1" x14ac:dyDescent="0.15">
      <c r="A176" t="s">
        <v>643</v>
      </c>
      <c r="B176">
        <v>50</v>
      </c>
      <c r="C176" s="2" t="s">
        <v>644</v>
      </c>
      <c r="D176" t="s">
        <v>645</v>
      </c>
      <c r="E176" t="s">
        <v>159</v>
      </c>
      <c r="F176" s="3"/>
      <c r="G176" s="3"/>
      <c r="H176" s="3"/>
      <c r="I176" t="s">
        <v>717</v>
      </c>
      <c r="J176">
        <v>39</v>
      </c>
      <c r="K176" s="2" t="s">
        <v>644</v>
      </c>
      <c r="L176" t="s">
        <v>645</v>
      </c>
      <c r="M176" t="s">
        <v>496</v>
      </c>
      <c r="Q176" s="2"/>
      <c r="R176" s="2"/>
      <c r="S176" s="2"/>
      <c r="T176" s="2"/>
      <c r="U176" s="2"/>
      <c r="V176" s="2"/>
      <c r="W176" s="2"/>
      <c r="X176" s="2"/>
    </row>
    <row r="177" spans="1:24" s="4" customFormat="1" x14ac:dyDescent="0.15">
      <c r="A177" t="s">
        <v>643</v>
      </c>
      <c r="B177">
        <v>41</v>
      </c>
      <c r="C177" s="2" t="s">
        <v>644</v>
      </c>
      <c r="D177" t="s">
        <v>645</v>
      </c>
      <c r="E177" t="s">
        <v>257</v>
      </c>
      <c r="F177" s="3"/>
      <c r="G177" s="3"/>
      <c r="H177" s="3"/>
      <c r="Q177" s="2"/>
      <c r="R177" s="2"/>
      <c r="S177" s="2"/>
      <c r="T177" s="2"/>
      <c r="U177" s="2"/>
      <c r="V177" s="2"/>
      <c r="W177" s="2"/>
      <c r="X177" s="2"/>
    </row>
    <row r="178" spans="1:24" s="4" customFormat="1" x14ac:dyDescent="0.15">
      <c r="A178" t="s">
        <v>643</v>
      </c>
      <c r="B178">
        <v>53</v>
      </c>
      <c r="C178" s="2" t="s">
        <v>644</v>
      </c>
      <c r="D178" t="s">
        <v>648</v>
      </c>
      <c r="E178" t="s">
        <v>260</v>
      </c>
      <c r="F178" s="3"/>
      <c r="G178" s="3"/>
      <c r="H178" s="3"/>
      <c r="Q178" s="2"/>
      <c r="R178" s="2"/>
      <c r="S178" s="2"/>
      <c r="T178" s="2"/>
      <c r="U178" s="2"/>
      <c r="V178" s="2"/>
      <c r="W178" s="2"/>
      <c r="X178" s="2"/>
    </row>
    <row r="179" spans="1:24" s="4" customFormat="1" x14ac:dyDescent="0.15">
      <c r="A179" t="s">
        <v>643</v>
      </c>
      <c r="B179">
        <v>35</v>
      </c>
      <c r="C179" s="2" t="s">
        <v>644</v>
      </c>
      <c r="D179" t="s">
        <v>645</v>
      </c>
      <c r="E179" t="s">
        <v>183</v>
      </c>
      <c r="F179" s="3"/>
      <c r="G179" s="3"/>
      <c r="H179" s="3"/>
      <c r="Q179" s="2"/>
      <c r="R179" s="2"/>
      <c r="S179" s="2"/>
      <c r="T179" s="2"/>
      <c r="U179" s="2"/>
      <c r="V179" s="2"/>
      <c r="W179" s="2"/>
      <c r="X179" s="2"/>
    </row>
    <row r="180" spans="1:24" s="4" customFormat="1" x14ac:dyDescent="0.15">
      <c r="A180" s="3"/>
      <c r="B180" s="3"/>
      <c r="C180" s="3"/>
      <c r="D180" s="3"/>
      <c r="E180" s="3"/>
      <c r="F180" s="3"/>
      <c r="G180" s="3"/>
      <c r="H180" s="3"/>
      <c r="Q180" s="2"/>
      <c r="R180" s="2"/>
      <c r="S180" s="2"/>
      <c r="T180" s="2"/>
      <c r="U180" s="2"/>
      <c r="V180" s="2"/>
      <c r="W180" s="2"/>
      <c r="X180" s="2"/>
    </row>
    <row r="181" spans="1:24" s="4" customFormat="1" x14ac:dyDescent="0.15">
      <c r="A181" s="3" t="s">
        <v>13</v>
      </c>
      <c r="B181" s="3" t="s">
        <v>27</v>
      </c>
      <c r="C181" s="3"/>
      <c r="D181" s="3" t="s">
        <v>37</v>
      </c>
      <c r="E181" s="3"/>
      <c r="F181" s="3"/>
      <c r="G181" s="3"/>
      <c r="H181" s="3"/>
      <c r="I181" s="4" t="s">
        <v>13</v>
      </c>
      <c r="J181" s="4" t="s">
        <v>49</v>
      </c>
      <c r="L181" s="4" t="s">
        <v>53</v>
      </c>
      <c r="Q181" s="2"/>
      <c r="R181" s="2"/>
      <c r="S181" s="2"/>
      <c r="T181" s="2"/>
      <c r="U181" s="2"/>
      <c r="V181" s="2"/>
      <c r="W181" s="2"/>
      <c r="X181" s="2"/>
    </row>
    <row r="182" spans="1:24" s="4" customFormat="1" x14ac:dyDescent="0.15">
      <c r="A182" t="s">
        <v>643</v>
      </c>
      <c r="B182">
        <v>52</v>
      </c>
      <c r="C182" s="2" t="s">
        <v>644</v>
      </c>
      <c r="D182" t="s">
        <v>648</v>
      </c>
      <c r="E182" t="s">
        <v>235</v>
      </c>
      <c r="F182" s="3"/>
      <c r="G182" s="3"/>
      <c r="H182" s="3"/>
      <c r="I182" t="s">
        <v>717</v>
      </c>
      <c r="J182">
        <v>35</v>
      </c>
      <c r="K182" s="2" t="s">
        <v>644</v>
      </c>
      <c r="L182" t="s">
        <v>709</v>
      </c>
      <c r="M182" t="s">
        <v>159</v>
      </c>
      <c r="Q182" s="2"/>
      <c r="R182" s="2"/>
      <c r="S182" s="2"/>
      <c r="T182" s="2"/>
      <c r="U182" s="2"/>
      <c r="V182" s="2"/>
      <c r="W182" s="2"/>
      <c r="X182" s="2"/>
    </row>
    <row r="183" spans="1:24" s="4" customFormat="1" x14ac:dyDescent="0.15">
      <c r="A183" t="s">
        <v>643</v>
      </c>
      <c r="B183">
        <v>53</v>
      </c>
      <c r="C183" s="2" t="s">
        <v>644</v>
      </c>
      <c r="D183" t="s">
        <v>646</v>
      </c>
      <c r="E183" t="s">
        <v>236</v>
      </c>
      <c r="F183" s="3"/>
      <c r="G183" s="3"/>
      <c r="H183" s="3"/>
      <c r="I183" t="s">
        <v>717</v>
      </c>
      <c r="J183">
        <v>35</v>
      </c>
      <c r="K183" s="2" t="s">
        <v>644</v>
      </c>
      <c r="L183" t="s">
        <v>645</v>
      </c>
      <c r="M183" t="s">
        <v>518</v>
      </c>
      <c r="Q183" s="2"/>
      <c r="R183" s="2"/>
      <c r="S183" s="2"/>
      <c r="T183" s="2"/>
      <c r="U183" s="2"/>
      <c r="V183" s="2"/>
      <c r="W183" s="2"/>
      <c r="X183" s="2"/>
    </row>
    <row r="184" spans="1:24" s="4" customFormat="1" x14ac:dyDescent="0.15">
      <c r="A184" t="s">
        <v>643</v>
      </c>
      <c r="B184">
        <v>46</v>
      </c>
      <c r="C184" s="2" t="s">
        <v>644</v>
      </c>
      <c r="D184" t="s">
        <v>710</v>
      </c>
      <c r="E184" t="s">
        <v>237</v>
      </c>
      <c r="F184" s="3"/>
      <c r="G184" s="3"/>
      <c r="H184" s="3"/>
      <c r="I184" t="s">
        <v>717</v>
      </c>
      <c r="J184">
        <v>40</v>
      </c>
      <c r="K184" s="2" t="s">
        <v>644</v>
      </c>
      <c r="L184" t="s">
        <v>708</v>
      </c>
      <c r="M184" t="s">
        <v>67</v>
      </c>
      <c r="Q184" s="2"/>
      <c r="R184" s="2"/>
      <c r="S184" s="2"/>
      <c r="T184" s="2"/>
      <c r="U184" s="2"/>
      <c r="V184" s="2"/>
      <c r="W184" s="2"/>
      <c r="X184" s="2"/>
    </row>
    <row r="185" spans="1:24" s="4" customFormat="1" x14ac:dyDescent="0.15">
      <c r="A185" t="s">
        <v>643</v>
      </c>
      <c r="B185">
        <v>58</v>
      </c>
      <c r="C185" s="2" t="s">
        <v>644</v>
      </c>
      <c r="D185" t="s">
        <v>645</v>
      </c>
      <c r="E185" t="s">
        <v>238</v>
      </c>
      <c r="F185" s="3"/>
      <c r="G185" s="3"/>
      <c r="H185" s="3"/>
      <c r="I185" t="s">
        <v>717</v>
      </c>
      <c r="J185">
        <v>38</v>
      </c>
      <c r="K185" s="2" t="s">
        <v>644</v>
      </c>
      <c r="L185" t="s">
        <v>645</v>
      </c>
      <c r="M185" t="s">
        <v>496</v>
      </c>
      <c r="Q185" s="2"/>
      <c r="R185" s="2"/>
      <c r="S185" s="2"/>
      <c r="T185" s="2"/>
      <c r="U185" s="2"/>
      <c r="V185" s="2"/>
      <c r="W185" s="2"/>
      <c r="X185" s="2"/>
    </row>
    <row r="186" spans="1:24" s="4" customFormat="1" x14ac:dyDescent="0.15">
      <c r="A186"/>
      <c r="B186"/>
      <c r="C186" s="3"/>
      <c r="D186"/>
      <c r="E186"/>
      <c r="F186" s="3"/>
      <c r="G186" s="3"/>
      <c r="H186" s="3"/>
      <c r="I186" t="s">
        <v>717</v>
      </c>
      <c r="J186">
        <v>30</v>
      </c>
      <c r="K186" s="2" t="s">
        <v>644</v>
      </c>
      <c r="L186" t="s">
        <v>710</v>
      </c>
      <c r="M186" t="s">
        <v>159</v>
      </c>
      <c r="Q186" s="2"/>
      <c r="R186" s="2"/>
      <c r="S186" s="2"/>
      <c r="T186" s="2"/>
      <c r="U186" s="2"/>
      <c r="V186" s="2"/>
      <c r="W186" s="2"/>
      <c r="X186" s="2"/>
    </row>
    <row r="187" spans="1:24" s="4" customFormat="1" x14ac:dyDescent="0.15">
      <c r="A187"/>
      <c r="B187"/>
      <c r="C187" s="3"/>
      <c r="D187"/>
      <c r="E187"/>
      <c r="F187" s="3"/>
      <c r="G187" s="3"/>
      <c r="H187" s="3"/>
      <c r="I187" t="s">
        <v>717</v>
      </c>
      <c r="J187">
        <v>35</v>
      </c>
      <c r="K187" s="2" t="s">
        <v>644</v>
      </c>
      <c r="L187" t="s">
        <v>645</v>
      </c>
      <c r="M187" t="s">
        <v>500</v>
      </c>
      <c r="Q187" s="2"/>
      <c r="R187" s="2"/>
      <c r="S187" s="2"/>
      <c r="T187" s="2"/>
      <c r="U187" s="2"/>
      <c r="V187" s="2"/>
      <c r="W187" s="2"/>
      <c r="X187" s="2"/>
    </row>
    <row r="188" spans="1:24" s="4" customFormat="1" x14ac:dyDescent="0.15">
      <c r="A188"/>
      <c r="B188"/>
      <c r="C188" s="3"/>
      <c r="D188"/>
      <c r="E188"/>
      <c r="F188" s="3"/>
      <c r="G188" s="3"/>
      <c r="H188" s="3"/>
      <c r="I188" t="s">
        <v>717</v>
      </c>
      <c r="J188">
        <v>34</v>
      </c>
      <c r="K188" s="2" t="s">
        <v>644</v>
      </c>
      <c r="L188" t="s">
        <v>645</v>
      </c>
      <c r="M188" t="s">
        <v>159</v>
      </c>
      <c r="Q188" s="2"/>
      <c r="R188" s="2"/>
      <c r="S188" s="2"/>
      <c r="T188" s="2"/>
      <c r="U188" s="2"/>
      <c r="V188" s="2"/>
      <c r="W188" s="2"/>
      <c r="X188" s="2"/>
    </row>
    <row r="189" spans="1:24" s="4" customFormat="1" x14ac:dyDescent="0.15">
      <c r="A189" s="3"/>
      <c r="B189" s="3"/>
      <c r="C189" s="3"/>
      <c r="D189" s="3"/>
      <c r="E189" s="3"/>
      <c r="F189" s="3"/>
      <c r="G189" s="3"/>
      <c r="H189" s="3"/>
      <c r="Q189" s="2"/>
      <c r="R189" s="2"/>
      <c r="S189" s="2"/>
      <c r="T189" s="2"/>
      <c r="U189" s="2"/>
      <c r="V189" s="2"/>
      <c r="W189" s="2"/>
      <c r="X189" s="2"/>
    </row>
    <row r="190" spans="1:24" s="4" customFormat="1" x14ac:dyDescent="0.15">
      <c r="A190" s="3" t="s">
        <v>14</v>
      </c>
      <c r="B190" s="3" t="s">
        <v>86</v>
      </c>
      <c r="C190" s="3"/>
      <c r="D190" s="3" t="s">
        <v>39</v>
      </c>
      <c r="E190" s="3"/>
      <c r="F190" s="3"/>
      <c r="G190" s="3"/>
      <c r="H190" s="3"/>
      <c r="I190" s="4" t="s">
        <v>14</v>
      </c>
      <c r="J190" s="4" t="s">
        <v>86</v>
      </c>
      <c r="L190" s="4" t="s">
        <v>37</v>
      </c>
      <c r="Q190" s="2"/>
      <c r="R190" s="2"/>
      <c r="S190" s="2"/>
      <c r="T190" s="2"/>
      <c r="U190" s="2"/>
      <c r="V190" s="2"/>
      <c r="W190" s="2"/>
      <c r="X190" s="2"/>
    </row>
    <row r="191" spans="1:24" s="4" customFormat="1" x14ac:dyDescent="0.15">
      <c r="A191" t="s">
        <v>643</v>
      </c>
      <c r="B191">
        <v>45</v>
      </c>
      <c r="C191" s="2" t="s">
        <v>644</v>
      </c>
      <c r="D191" t="s">
        <v>645</v>
      </c>
      <c r="E191" t="s">
        <v>208</v>
      </c>
      <c r="F191" s="3"/>
      <c r="G191" s="3"/>
      <c r="H191" s="3"/>
      <c r="I191" t="s">
        <v>717</v>
      </c>
      <c r="J191">
        <v>31</v>
      </c>
      <c r="K191" s="2" t="s">
        <v>644</v>
      </c>
      <c r="L191" t="s">
        <v>708</v>
      </c>
      <c r="M191" t="s">
        <v>519</v>
      </c>
      <c r="Q191" s="2"/>
      <c r="R191" s="2"/>
      <c r="S191" s="2"/>
      <c r="T191" s="2"/>
      <c r="U191" s="2"/>
      <c r="V191" s="2"/>
      <c r="W191" s="2"/>
      <c r="X191" s="2"/>
    </row>
    <row r="192" spans="1:24" s="4" customFormat="1" x14ac:dyDescent="0.15">
      <c r="A192" t="s">
        <v>643</v>
      </c>
      <c r="B192">
        <v>56</v>
      </c>
      <c r="C192" s="2" t="s">
        <v>644</v>
      </c>
      <c r="D192" t="s">
        <v>645</v>
      </c>
      <c r="E192" t="s">
        <v>251</v>
      </c>
      <c r="F192" s="3"/>
      <c r="G192" s="3"/>
      <c r="H192" s="3"/>
      <c r="I192" t="s">
        <v>717</v>
      </c>
      <c r="J192">
        <v>39</v>
      </c>
      <c r="K192" s="2" t="s">
        <v>644</v>
      </c>
      <c r="L192" t="s">
        <v>710</v>
      </c>
      <c r="M192" t="s">
        <v>521</v>
      </c>
      <c r="Q192" s="2"/>
      <c r="R192" s="2"/>
      <c r="S192" s="2"/>
      <c r="T192" s="2"/>
      <c r="U192" s="2"/>
      <c r="V192" s="2"/>
      <c r="W192" s="2"/>
      <c r="X192" s="2"/>
    </row>
    <row r="193" spans="1:24" s="4" customFormat="1" x14ac:dyDescent="0.15">
      <c r="A193"/>
      <c r="B193"/>
      <c r="C193" s="3"/>
      <c r="D193"/>
      <c r="E193"/>
      <c r="F193" s="3"/>
      <c r="G193" s="3"/>
      <c r="H193" s="3"/>
      <c r="I193" t="s">
        <v>717</v>
      </c>
      <c r="J193">
        <v>31</v>
      </c>
      <c r="K193" s="2" t="s">
        <v>644</v>
      </c>
      <c r="L193" t="s">
        <v>708</v>
      </c>
      <c r="M193" t="s">
        <v>520</v>
      </c>
      <c r="Q193" s="2"/>
      <c r="R193" s="2"/>
      <c r="S193" s="2"/>
      <c r="T193" s="2"/>
      <c r="U193" s="2"/>
      <c r="V193" s="2"/>
      <c r="W193" s="2"/>
      <c r="X193" s="2"/>
    </row>
    <row r="194" spans="1:24" s="4" customFormat="1" x14ac:dyDescent="0.15">
      <c r="A194"/>
      <c r="B194"/>
      <c r="C194" s="3"/>
      <c r="D194"/>
      <c r="E194"/>
      <c r="F194" s="3"/>
      <c r="G194" s="3"/>
      <c r="H194" s="3"/>
      <c r="I194" t="s">
        <v>717</v>
      </c>
      <c r="J194">
        <v>30</v>
      </c>
      <c r="K194" s="2" t="s">
        <v>644</v>
      </c>
      <c r="L194" t="s">
        <v>709</v>
      </c>
      <c r="M194" t="s">
        <v>522</v>
      </c>
      <c r="Q194" s="2"/>
      <c r="R194" s="2"/>
      <c r="S194" s="2"/>
      <c r="T194" s="2"/>
      <c r="U194" s="2"/>
      <c r="V194" s="2"/>
      <c r="W194" s="2"/>
      <c r="X194" s="2"/>
    </row>
    <row r="195" spans="1:24" s="4" customFormat="1" x14ac:dyDescent="0.15">
      <c r="A195" s="3"/>
      <c r="B195" s="3"/>
      <c r="C195" s="3"/>
      <c r="D195" s="3"/>
      <c r="E195" s="3"/>
      <c r="F195" s="3"/>
      <c r="G195" s="3"/>
      <c r="H195" s="3"/>
      <c r="Q195" s="2"/>
      <c r="R195" s="2"/>
      <c r="S195" s="2"/>
      <c r="T195" s="2"/>
      <c r="U195" s="2"/>
      <c r="V195" s="2"/>
      <c r="W195" s="2"/>
      <c r="X195" s="2"/>
    </row>
    <row r="196" spans="1:24" s="4" customFormat="1" x14ac:dyDescent="0.15">
      <c r="A196" s="3" t="s">
        <v>14</v>
      </c>
      <c r="B196" s="3" t="s">
        <v>49</v>
      </c>
      <c r="C196" s="3"/>
      <c r="D196" s="3" t="s">
        <v>39</v>
      </c>
      <c r="E196" s="3"/>
      <c r="F196" s="3"/>
      <c r="G196" s="3"/>
      <c r="H196" s="3"/>
      <c r="I196" s="4" t="s">
        <v>14</v>
      </c>
      <c r="J196" s="4" t="s">
        <v>52</v>
      </c>
      <c r="L196" s="4" t="s">
        <v>37</v>
      </c>
      <c r="Q196" s="2"/>
      <c r="R196" s="2"/>
      <c r="S196" s="2"/>
      <c r="T196" s="2"/>
      <c r="U196" s="2"/>
      <c r="V196" s="2"/>
      <c r="W196" s="2"/>
      <c r="X196" s="2"/>
    </row>
    <row r="197" spans="1:24" s="4" customFormat="1" x14ac:dyDescent="0.15">
      <c r="A197" t="s">
        <v>643</v>
      </c>
      <c r="B197">
        <v>59</v>
      </c>
      <c r="C197" s="2" t="s">
        <v>644</v>
      </c>
      <c r="D197" t="s">
        <v>646</v>
      </c>
      <c r="E197" t="s">
        <v>261</v>
      </c>
      <c r="F197" s="3"/>
      <c r="G197" s="3"/>
      <c r="H197" s="3"/>
      <c r="I197" t="s">
        <v>717</v>
      </c>
      <c r="J197">
        <v>43</v>
      </c>
      <c r="K197" s="2" t="s">
        <v>644</v>
      </c>
      <c r="L197" t="s">
        <v>709</v>
      </c>
      <c r="M197" t="s">
        <v>523</v>
      </c>
      <c r="Q197" s="2"/>
      <c r="R197" s="2"/>
      <c r="S197" s="2"/>
      <c r="T197" s="2"/>
      <c r="U197" s="2"/>
      <c r="V197" s="2"/>
      <c r="W197" s="2"/>
      <c r="X197" s="2"/>
    </row>
    <row r="198" spans="1:24" s="4" customFormat="1" x14ac:dyDescent="0.15">
      <c r="A198" t="s">
        <v>643</v>
      </c>
      <c r="B198">
        <v>55</v>
      </c>
      <c r="C198" s="2" t="s">
        <v>644</v>
      </c>
      <c r="D198" t="s">
        <v>710</v>
      </c>
      <c r="E198" t="s">
        <v>262</v>
      </c>
      <c r="F198" s="3"/>
      <c r="G198" s="3"/>
      <c r="H198" s="3"/>
      <c r="I198" t="s">
        <v>717</v>
      </c>
      <c r="J198">
        <v>51</v>
      </c>
      <c r="K198" s="2" t="s">
        <v>644</v>
      </c>
      <c r="L198" t="s">
        <v>645</v>
      </c>
      <c r="M198" t="s">
        <v>524</v>
      </c>
      <c r="Q198" s="2"/>
      <c r="R198" s="2"/>
      <c r="S198" s="2"/>
      <c r="T198" s="2"/>
      <c r="U198" s="2"/>
      <c r="V198" s="2"/>
      <c r="W198" s="2"/>
      <c r="X198" s="2"/>
    </row>
    <row r="199" spans="1:24" s="4" customFormat="1" x14ac:dyDescent="0.15">
      <c r="A199" s="3"/>
      <c r="B199" s="3"/>
      <c r="C199" s="3"/>
      <c r="D199" s="3"/>
      <c r="E199" s="3"/>
      <c r="F199" s="3"/>
      <c r="G199" s="3"/>
      <c r="H199" s="3"/>
      <c r="I199" t="s">
        <v>717</v>
      </c>
      <c r="J199">
        <v>43</v>
      </c>
      <c r="K199" s="2" t="s">
        <v>644</v>
      </c>
      <c r="L199" t="s">
        <v>645</v>
      </c>
      <c r="M199" t="s">
        <v>525</v>
      </c>
      <c r="Q199" s="2"/>
      <c r="R199" s="2"/>
      <c r="S199" s="2"/>
      <c r="T199" s="2"/>
      <c r="U199" s="2"/>
      <c r="V199" s="2"/>
      <c r="W199" s="2"/>
      <c r="X199" s="2"/>
    </row>
    <row r="200" spans="1:24" s="4" customFormat="1" x14ac:dyDescent="0.15">
      <c r="A200" s="3" t="s">
        <v>14</v>
      </c>
      <c r="B200" s="3" t="s">
        <v>52</v>
      </c>
      <c r="C200" s="3"/>
      <c r="D200" s="3" t="s">
        <v>39</v>
      </c>
      <c r="E200" s="3"/>
      <c r="F200" s="3"/>
      <c r="G200" s="3"/>
      <c r="H200" s="3"/>
      <c r="I200" t="s">
        <v>717</v>
      </c>
      <c r="J200">
        <v>41</v>
      </c>
      <c r="K200" s="2" t="s">
        <v>644</v>
      </c>
      <c r="L200" t="s">
        <v>709</v>
      </c>
      <c r="M200" t="s">
        <v>526</v>
      </c>
      <c r="Q200" s="2"/>
      <c r="R200" s="2"/>
      <c r="S200" s="2"/>
      <c r="T200" s="2"/>
      <c r="U200" s="2"/>
      <c r="V200" s="2"/>
      <c r="W200" s="2"/>
      <c r="X200" s="2"/>
    </row>
    <row r="201" spans="1:24" s="4" customFormat="1" x14ac:dyDescent="0.15">
      <c r="A201" t="s">
        <v>643</v>
      </c>
      <c r="B201">
        <v>57</v>
      </c>
      <c r="C201" s="2" t="s">
        <v>644</v>
      </c>
      <c r="D201" t="s">
        <v>647</v>
      </c>
      <c r="E201" t="s">
        <v>263</v>
      </c>
      <c r="F201" s="3"/>
      <c r="G201" s="3"/>
      <c r="H201" s="3"/>
      <c r="Q201" s="2"/>
      <c r="R201" s="2"/>
      <c r="S201" s="2"/>
      <c r="T201" s="2"/>
      <c r="U201" s="2"/>
      <c r="V201" s="2"/>
      <c r="W201" s="2"/>
      <c r="X201" s="2"/>
    </row>
    <row r="202" spans="1:24" s="4" customFormat="1" x14ac:dyDescent="0.15">
      <c r="A202" t="s">
        <v>643</v>
      </c>
      <c r="B202">
        <v>34</v>
      </c>
      <c r="C202" s="2" t="s">
        <v>644</v>
      </c>
      <c r="D202" t="s">
        <v>645</v>
      </c>
      <c r="E202" t="s">
        <v>264</v>
      </c>
      <c r="F202" s="3"/>
      <c r="G202" s="3"/>
      <c r="H202" s="3"/>
      <c r="Q202" s="2"/>
      <c r="R202" s="2"/>
      <c r="S202" s="2"/>
      <c r="T202" s="2"/>
      <c r="U202" s="2"/>
      <c r="V202" s="2"/>
      <c r="W202" s="2"/>
      <c r="X202" s="2"/>
    </row>
    <row r="203" spans="1:24" s="4" customFormat="1" x14ac:dyDescent="0.15">
      <c r="A203" s="3"/>
      <c r="B203" s="3"/>
      <c r="C203" s="3"/>
      <c r="D203" s="3"/>
      <c r="E203" s="3"/>
      <c r="F203" s="3"/>
      <c r="G203" s="3"/>
      <c r="H203" s="3"/>
      <c r="Q203" s="2"/>
      <c r="R203" s="2"/>
      <c r="S203" s="2"/>
      <c r="T203" s="2"/>
      <c r="U203" s="2"/>
      <c r="V203" s="2"/>
      <c r="W203" s="2"/>
      <c r="X203" s="2"/>
    </row>
    <row r="205" spans="1:24" s="4" customFormat="1" x14ac:dyDescent="0.15">
      <c r="A205" s="3" t="s">
        <v>2</v>
      </c>
      <c r="B205" s="3"/>
      <c r="C205" s="3"/>
      <c r="D205" s="3"/>
      <c r="E205" s="3"/>
      <c r="F205" s="3"/>
      <c r="G205" s="3"/>
      <c r="H205" s="3"/>
      <c r="I205" s="4" t="s">
        <v>2</v>
      </c>
      <c r="Q205" s="2"/>
      <c r="R205" s="2"/>
      <c r="S205" s="2"/>
      <c r="T205" s="2"/>
      <c r="U205" s="2"/>
      <c r="V205" s="2"/>
      <c r="W205" s="2"/>
      <c r="X205" s="2"/>
    </row>
    <row r="206" spans="1:24" s="4" customFormat="1" x14ac:dyDescent="0.15">
      <c r="A206" s="3" t="s">
        <v>10</v>
      </c>
      <c r="B206" s="3" t="s">
        <v>49</v>
      </c>
      <c r="C206" s="3"/>
      <c r="D206" s="3" t="s">
        <v>99</v>
      </c>
      <c r="E206" s="3"/>
      <c r="F206" s="3"/>
      <c r="G206" s="3"/>
      <c r="H206" s="3"/>
      <c r="I206" s="4" t="s">
        <v>10</v>
      </c>
      <c r="J206" s="4" t="s">
        <v>49</v>
      </c>
      <c r="L206" s="4" t="s">
        <v>23</v>
      </c>
      <c r="Q206" s="2"/>
      <c r="R206" s="2"/>
      <c r="S206" s="2"/>
      <c r="T206" s="2"/>
      <c r="U206" s="2"/>
      <c r="V206" s="2"/>
      <c r="W206" s="2"/>
      <c r="X206" s="2"/>
    </row>
    <row r="207" spans="1:24" s="4" customFormat="1" x14ac:dyDescent="0.15">
      <c r="A207" t="s">
        <v>643</v>
      </c>
      <c r="B207">
        <v>34</v>
      </c>
      <c r="C207" s="2" t="s">
        <v>644</v>
      </c>
      <c r="D207" t="s">
        <v>645</v>
      </c>
      <c r="E207" t="s">
        <v>657</v>
      </c>
      <c r="F207" s="3"/>
      <c r="G207" s="3"/>
      <c r="H207" s="3"/>
      <c r="I207" t="s">
        <v>717</v>
      </c>
      <c r="J207">
        <v>39</v>
      </c>
      <c r="K207" s="2" t="s">
        <v>644</v>
      </c>
      <c r="L207" t="s">
        <v>710</v>
      </c>
      <c r="M207" t="s">
        <v>527</v>
      </c>
      <c r="Q207" s="2"/>
      <c r="R207" s="2"/>
      <c r="S207" s="2"/>
      <c r="T207" s="2"/>
      <c r="U207" s="2"/>
      <c r="V207" s="2"/>
      <c r="W207" s="2"/>
      <c r="X207" s="2"/>
    </row>
    <row r="208" spans="1:24" s="4" customFormat="1" x14ac:dyDescent="0.15">
      <c r="A208" t="s">
        <v>643</v>
      </c>
      <c r="B208">
        <v>56</v>
      </c>
      <c r="C208" s="2" t="s">
        <v>644</v>
      </c>
      <c r="D208" t="s">
        <v>645</v>
      </c>
      <c r="E208" t="s">
        <v>265</v>
      </c>
      <c r="F208" s="3"/>
      <c r="G208" s="3"/>
      <c r="H208" s="3"/>
      <c r="I208" t="s">
        <v>717</v>
      </c>
      <c r="J208">
        <v>48</v>
      </c>
      <c r="K208" s="2" t="s">
        <v>644</v>
      </c>
      <c r="L208" t="s">
        <v>710</v>
      </c>
      <c r="M208" t="s">
        <v>528</v>
      </c>
      <c r="Q208" s="2"/>
      <c r="R208" s="2"/>
      <c r="S208" s="2"/>
      <c r="T208" s="2"/>
      <c r="U208" s="2"/>
      <c r="V208" s="2"/>
      <c r="W208" s="2"/>
      <c r="X208" s="2"/>
    </row>
    <row r="209" spans="1:24" s="4" customFormat="1" x14ac:dyDescent="0.15">
      <c r="A209" t="s">
        <v>643</v>
      </c>
      <c r="B209">
        <v>54</v>
      </c>
      <c r="C209" s="2" t="s">
        <v>644</v>
      </c>
      <c r="D209" t="s">
        <v>710</v>
      </c>
      <c r="E209" t="s">
        <v>266</v>
      </c>
      <c r="F209" s="3"/>
      <c r="G209" s="3"/>
      <c r="H209" s="3"/>
      <c r="I209" t="s">
        <v>717</v>
      </c>
      <c r="J209">
        <v>52</v>
      </c>
      <c r="K209" s="2" t="s">
        <v>644</v>
      </c>
      <c r="L209" t="s">
        <v>709</v>
      </c>
      <c r="M209" t="s">
        <v>530</v>
      </c>
      <c r="Q209" s="2"/>
      <c r="R209" s="2"/>
      <c r="S209" s="2"/>
      <c r="T209" s="2"/>
      <c r="U209" s="2"/>
      <c r="V209" s="2"/>
      <c r="W209" s="2"/>
      <c r="X209" s="2"/>
    </row>
    <row r="210" spans="1:24" s="4" customFormat="1" x14ac:dyDescent="0.15">
      <c r="A210" t="s">
        <v>643</v>
      </c>
      <c r="B210">
        <v>51</v>
      </c>
      <c r="C210" s="2" t="s">
        <v>644</v>
      </c>
      <c r="D210" t="s">
        <v>645</v>
      </c>
      <c r="E210" t="s">
        <v>241</v>
      </c>
      <c r="F210" s="3"/>
      <c r="G210" s="3"/>
      <c r="H210" s="3"/>
      <c r="I210" t="s">
        <v>717</v>
      </c>
      <c r="J210">
        <v>38</v>
      </c>
      <c r="K210" s="2" t="s">
        <v>644</v>
      </c>
      <c r="L210" t="s">
        <v>709</v>
      </c>
      <c r="M210" t="s">
        <v>529</v>
      </c>
      <c r="Q210" s="2"/>
      <c r="R210" s="2"/>
      <c r="S210" s="2"/>
      <c r="T210" s="2"/>
      <c r="U210" s="2"/>
      <c r="V210" s="2"/>
      <c r="W210" s="2"/>
      <c r="X210" s="2"/>
    </row>
    <row r="211" spans="1:24" s="4" customFormat="1" x14ac:dyDescent="0.15">
      <c r="A211" t="s">
        <v>643</v>
      </c>
      <c r="B211">
        <v>38</v>
      </c>
      <c r="C211" s="2" t="s">
        <v>644</v>
      </c>
      <c r="D211" t="s">
        <v>645</v>
      </c>
      <c r="E211" t="s">
        <v>267</v>
      </c>
      <c r="F211" s="3"/>
      <c r="G211" s="3"/>
      <c r="H211" s="3"/>
      <c r="I211" t="s">
        <v>717</v>
      </c>
      <c r="J211">
        <v>31</v>
      </c>
      <c r="K211" s="2" t="s">
        <v>644</v>
      </c>
      <c r="L211" t="s">
        <v>708</v>
      </c>
      <c r="M211" t="s">
        <v>491</v>
      </c>
      <c r="Q211" s="2"/>
      <c r="R211" s="2"/>
      <c r="S211" s="2"/>
      <c r="T211" s="2"/>
      <c r="U211" s="2"/>
      <c r="V211" s="2"/>
      <c r="W211" s="2"/>
      <c r="X211" s="2"/>
    </row>
    <row r="212" spans="1:24" s="4" customFormat="1" x14ac:dyDescent="0.15">
      <c r="A212" t="s">
        <v>643</v>
      </c>
      <c r="B212">
        <v>37</v>
      </c>
      <c r="C212" s="2" t="s">
        <v>644</v>
      </c>
      <c r="D212" t="s">
        <v>645</v>
      </c>
      <c r="E212" t="s">
        <v>268</v>
      </c>
      <c r="F212" s="3"/>
      <c r="G212" s="3"/>
      <c r="H212" s="3"/>
      <c r="I212" t="s">
        <v>717</v>
      </c>
      <c r="J212">
        <v>53</v>
      </c>
      <c r="K212" s="2" t="s">
        <v>644</v>
      </c>
      <c r="L212" t="s">
        <v>708</v>
      </c>
      <c r="M212" t="s">
        <v>531</v>
      </c>
      <c r="Q212" s="2"/>
      <c r="R212" s="2"/>
      <c r="S212" s="2"/>
      <c r="T212" s="2"/>
      <c r="U212" s="2"/>
      <c r="V212" s="2"/>
      <c r="W212" s="2"/>
      <c r="X212" s="2"/>
    </row>
    <row r="213" spans="1:24" s="4" customFormat="1" x14ac:dyDescent="0.15">
      <c r="A213" t="s">
        <v>643</v>
      </c>
      <c r="B213">
        <v>44</v>
      </c>
      <c r="C213" s="2" t="s">
        <v>644</v>
      </c>
      <c r="D213" t="s">
        <v>645</v>
      </c>
      <c r="E213" t="s">
        <v>269</v>
      </c>
      <c r="F213" s="3"/>
      <c r="G213" s="3"/>
      <c r="H213" s="3"/>
      <c r="I213" t="s">
        <v>717</v>
      </c>
      <c r="J213">
        <v>51</v>
      </c>
      <c r="K213" s="2" t="s">
        <v>644</v>
      </c>
      <c r="L213" t="s">
        <v>709</v>
      </c>
      <c r="M213" t="s">
        <v>159</v>
      </c>
      <c r="Q213" s="2"/>
      <c r="R213" s="2"/>
      <c r="S213" s="2"/>
      <c r="T213" s="2"/>
      <c r="U213" s="2"/>
      <c r="V213" s="2"/>
      <c r="W213" s="2"/>
      <c r="X213" s="2"/>
    </row>
    <row r="214" spans="1:24" s="4" customFormat="1" x14ac:dyDescent="0.15">
      <c r="A214" t="s">
        <v>643</v>
      </c>
      <c r="B214">
        <v>54</v>
      </c>
      <c r="C214" s="2" t="s">
        <v>644</v>
      </c>
      <c r="D214" t="s">
        <v>646</v>
      </c>
      <c r="E214" t="s">
        <v>270</v>
      </c>
      <c r="F214" s="3"/>
      <c r="G214" s="3"/>
      <c r="H214" s="3"/>
      <c r="I214" t="s">
        <v>717</v>
      </c>
      <c r="J214">
        <v>60</v>
      </c>
      <c r="K214" s="2" t="s">
        <v>644</v>
      </c>
      <c r="L214" t="s">
        <v>709</v>
      </c>
      <c r="M214" t="s">
        <v>532</v>
      </c>
      <c r="Q214" s="2"/>
      <c r="R214" s="2"/>
      <c r="S214" s="2"/>
      <c r="T214" s="2"/>
      <c r="U214" s="2"/>
      <c r="V214" s="2"/>
      <c r="W214" s="2"/>
      <c r="X214" s="2"/>
    </row>
    <row r="215" spans="1:24" s="4" customFormat="1" x14ac:dyDescent="0.15">
      <c r="A215" t="s">
        <v>643</v>
      </c>
      <c r="B215">
        <v>39</v>
      </c>
      <c r="C215" s="2" t="s">
        <v>644</v>
      </c>
      <c r="D215" t="s">
        <v>645</v>
      </c>
      <c r="E215" t="s">
        <v>159</v>
      </c>
      <c r="F215" s="3"/>
      <c r="G215" s="3"/>
      <c r="H215" s="3"/>
      <c r="I215" t="s">
        <v>717</v>
      </c>
      <c r="J215">
        <v>57</v>
      </c>
      <c r="K215" s="2" t="s">
        <v>644</v>
      </c>
      <c r="L215" t="s">
        <v>709</v>
      </c>
      <c r="M215" t="s">
        <v>536</v>
      </c>
      <c r="Q215" s="2"/>
      <c r="R215" s="2"/>
      <c r="S215" s="2"/>
      <c r="T215" s="2"/>
      <c r="U215" s="2"/>
      <c r="V215" s="2"/>
      <c r="W215" s="2"/>
      <c r="X215" s="2"/>
    </row>
    <row r="216" spans="1:24" s="4" customFormat="1" x14ac:dyDescent="0.15">
      <c r="A216" t="s">
        <v>643</v>
      </c>
      <c r="B216">
        <v>46</v>
      </c>
      <c r="C216" s="2" t="s">
        <v>644</v>
      </c>
      <c r="D216" t="s">
        <v>650</v>
      </c>
      <c r="E216" t="s">
        <v>271</v>
      </c>
      <c r="F216" s="3"/>
      <c r="G216" s="3"/>
      <c r="H216" s="3"/>
      <c r="I216" t="s">
        <v>717</v>
      </c>
      <c r="J216">
        <v>54</v>
      </c>
      <c r="K216" s="2" t="s">
        <v>644</v>
      </c>
      <c r="L216" t="s">
        <v>708</v>
      </c>
      <c r="M216" t="s">
        <v>535</v>
      </c>
      <c r="Q216" s="2"/>
      <c r="R216" s="2"/>
      <c r="S216" s="2"/>
      <c r="T216" s="2"/>
      <c r="U216" s="2"/>
      <c r="V216" s="2"/>
      <c r="W216" s="2"/>
      <c r="X216" s="2"/>
    </row>
    <row r="217" spans="1:24" s="4" customFormat="1" x14ac:dyDescent="0.15">
      <c r="A217" t="s">
        <v>643</v>
      </c>
      <c r="B217">
        <v>34</v>
      </c>
      <c r="C217" s="2" t="s">
        <v>644</v>
      </c>
      <c r="D217" t="s">
        <v>645</v>
      </c>
      <c r="E217" t="s">
        <v>159</v>
      </c>
      <c r="F217" s="3"/>
      <c r="G217" s="3"/>
      <c r="H217" s="3"/>
      <c r="I217" t="s">
        <v>717</v>
      </c>
      <c r="J217">
        <v>31</v>
      </c>
      <c r="K217" s="2" t="s">
        <v>644</v>
      </c>
      <c r="L217" t="s">
        <v>708</v>
      </c>
      <c r="M217" t="s">
        <v>533</v>
      </c>
      <c r="Q217" s="2"/>
      <c r="R217" s="2"/>
      <c r="S217" s="2"/>
      <c r="T217" s="2"/>
      <c r="U217" s="2"/>
      <c r="V217" s="2"/>
      <c r="W217" s="2"/>
      <c r="X217" s="2"/>
    </row>
    <row r="218" spans="1:24" s="4" customFormat="1" x14ac:dyDescent="0.15">
      <c r="A218" t="s">
        <v>643</v>
      </c>
      <c r="B218">
        <v>42</v>
      </c>
      <c r="C218" s="2" t="s">
        <v>644</v>
      </c>
      <c r="D218" t="s">
        <v>645</v>
      </c>
      <c r="E218" t="s">
        <v>274</v>
      </c>
      <c r="F218" s="3"/>
      <c r="G218" s="3"/>
      <c r="H218" s="3"/>
      <c r="I218" t="s">
        <v>717</v>
      </c>
      <c r="J218">
        <v>42</v>
      </c>
      <c r="K218" s="2" t="s">
        <v>644</v>
      </c>
      <c r="L218" t="s">
        <v>645</v>
      </c>
      <c r="M218" t="s">
        <v>534</v>
      </c>
      <c r="Q218" s="2"/>
      <c r="R218" s="2"/>
      <c r="S218" s="2"/>
      <c r="T218" s="2"/>
      <c r="U218" s="2"/>
      <c r="V218" s="2"/>
      <c r="W218" s="2"/>
      <c r="X218" s="2"/>
    </row>
    <row r="219" spans="1:24" s="4" customFormat="1" x14ac:dyDescent="0.15">
      <c r="A219" t="s">
        <v>643</v>
      </c>
      <c r="B219">
        <v>37</v>
      </c>
      <c r="C219" s="2" t="s">
        <v>644</v>
      </c>
      <c r="D219" t="s">
        <v>645</v>
      </c>
      <c r="E219" t="s">
        <v>273</v>
      </c>
      <c r="F219" s="3"/>
      <c r="G219" s="3"/>
      <c r="H219" s="3"/>
      <c r="I219" t="s">
        <v>717</v>
      </c>
      <c r="J219">
        <v>43</v>
      </c>
      <c r="K219" s="2" t="s">
        <v>644</v>
      </c>
      <c r="L219" t="s">
        <v>645</v>
      </c>
      <c r="M219" t="s">
        <v>537</v>
      </c>
      <c r="Q219" s="2"/>
      <c r="R219" s="2"/>
      <c r="S219" s="2"/>
      <c r="T219" s="2"/>
      <c r="U219" s="2"/>
      <c r="V219" s="2"/>
      <c r="W219" s="2"/>
      <c r="X219" s="2"/>
    </row>
    <row r="220" spans="1:24" s="4" customFormat="1" x14ac:dyDescent="0.15">
      <c r="A220" t="s">
        <v>643</v>
      </c>
      <c r="B220">
        <v>41</v>
      </c>
      <c r="C220" s="2" t="s">
        <v>644</v>
      </c>
      <c r="D220" t="s">
        <v>645</v>
      </c>
      <c r="E220" t="s">
        <v>272</v>
      </c>
      <c r="F220" s="3"/>
      <c r="G220" s="3"/>
      <c r="H220" s="3"/>
      <c r="I220" t="s">
        <v>717</v>
      </c>
      <c r="J220">
        <v>39</v>
      </c>
      <c r="K220" s="2" t="s">
        <v>644</v>
      </c>
      <c r="L220" t="s">
        <v>708</v>
      </c>
      <c r="M220" t="s">
        <v>538</v>
      </c>
      <c r="Q220" s="2"/>
      <c r="R220" s="2"/>
      <c r="S220" s="2"/>
      <c r="T220" s="2"/>
      <c r="U220" s="2"/>
      <c r="V220" s="2"/>
      <c r="W220" s="2"/>
      <c r="X220" s="2"/>
    </row>
    <row r="221" spans="1:24" s="4" customFormat="1" x14ac:dyDescent="0.15">
      <c r="A221" t="s">
        <v>643</v>
      </c>
      <c r="B221">
        <v>44</v>
      </c>
      <c r="C221" s="2" t="s">
        <v>644</v>
      </c>
      <c r="D221" t="s">
        <v>645</v>
      </c>
      <c r="E221" t="s">
        <v>275</v>
      </c>
      <c r="F221" s="3"/>
      <c r="G221" s="3"/>
      <c r="H221" s="3"/>
      <c r="I221" t="s">
        <v>717</v>
      </c>
      <c r="J221">
        <v>47</v>
      </c>
      <c r="K221" s="2" t="s">
        <v>644</v>
      </c>
      <c r="L221" t="s">
        <v>709</v>
      </c>
      <c r="M221" t="s">
        <v>159</v>
      </c>
      <c r="Q221" s="2"/>
      <c r="R221" s="2"/>
      <c r="S221" s="2"/>
      <c r="T221" s="2"/>
      <c r="U221" s="2"/>
      <c r="V221" s="2"/>
      <c r="W221" s="2"/>
      <c r="X221" s="2"/>
    </row>
    <row r="222" spans="1:24" s="4" customFormat="1" x14ac:dyDescent="0.15">
      <c r="A222" t="s">
        <v>643</v>
      </c>
      <c r="B222">
        <v>55</v>
      </c>
      <c r="C222" s="2" t="s">
        <v>644</v>
      </c>
      <c r="D222" t="s">
        <v>645</v>
      </c>
      <c r="E222" t="s">
        <v>276</v>
      </c>
      <c r="F222" s="3"/>
      <c r="G222" s="3"/>
      <c r="H222" s="3"/>
      <c r="I222" t="s">
        <v>717</v>
      </c>
      <c r="J222">
        <v>43</v>
      </c>
      <c r="K222" s="2" t="s">
        <v>644</v>
      </c>
      <c r="L222" t="s">
        <v>709</v>
      </c>
      <c r="M222" t="s">
        <v>539</v>
      </c>
      <c r="Q222" s="2"/>
      <c r="R222" s="2"/>
      <c r="S222" s="2"/>
      <c r="T222" s="2"/>
      <c r="U222" s="2"/>
      <c r="V222" s="2"/>
      <c r="W222" s="2"/>
      <c r="X222" s="2"/>
    </row>
    <row r="223" spans="1:24" s="4" customFormat="1" x14ac:dyDescent="0.15">
      <c r="A223" t="s">
        <v>643</v>
      </c>
      <c r="B223">
        <v>39</v>
      </c>
      <c r="C223" s="2" t="s">
        <v>644</v>
      </c>
      <c r="D223" t="s">
        <v>645</v>
      </c>
      <c r="E223" t="s">
        <v>277</v>
      </c>
      <c r="F223" s="3"/>
      <c r="G223" s="3"/>
      <c r="H223" s="3"/>
      <c r="I223" t="s">
        <v>717</v>
      </c>
      <c r="J223">
        <v>39</v>
      </c>
      <c r="K223" s="2" t="s">
        <v>644</v>
      </c>
      <c r="L223" t="s">
        <v>709</v>
      </c>
      <c r="M223" t="s">
        <v>540</v>
      </c>
      <c r="Q223" s="2"/>
      <c r="R223" s="2"/>
      <c r="S223" s="2"/>
      <c r="T223" s="2"/>
      <c r="U223" s="2"/>
      <c r="V223" s="2"/>
      <c r="W223" s="2"/>
      <c r="X223" s="2"/>
    </row>
    <row r="224" spans="1:24" s="4" customFormat="1" x14ac:dyDescent="0.15">
      <c r="A224" t="s">
        <v>643</v>
      </c>
      <c r="B224">
        <v>60</v>
      </c>
      <c r="C224" s="2" t="s">
        <v>644</v>
      </c>
      <c r="D224" t="s">
        <v>646</v>
      </c>
      <c r="E224" t="s">
        <v>281</v>
      </c>
      <c r="F224" s="3"/>
      <c r="G224" s="3"/>
      <c r="H224" s="3"/>
      <c r="I224" t="s">
        <v>717</v>
      </c>
      <c r="J224">
        <v>55</v>
      </c>
      <c r="K224" s="2" t="s">
        <v>644</v>
      </c>
      <c r="L224" t="s">
        <v>708</v>
      </c>
      <c r="M224" t="s">
        <v>541</v>
      </c>
      <c r="Q224" s="2"/>
      <c r="R224" s="2"/>
      <c r="S224" s="2"/>
      <c r="T224" s="2"/>
      <c r="U224" s="2"/>
      <c r="V224" s="2"/>
      <c r="W224" s="2"/>
      <c r="X224" s="2"/>
    </row>
    <row r="225" spans="1:24" s="4" customFormat="1" x14ac:dyDescent="0.15">
      <c r="A225" t="s">
        <v>643</v>
      </c>
      <c r="B225">
        <v>53</v>
      </c>
      <c r="C225" s="2" t="s">
        <v>644</v>
      </c>
      <c r="D225" t="s">
        <v>647</v>
      </c>
      <c r="E225" t="s">
        <v>279</v>
      </c>
      <c r="F225" s="3"/>
      <c r="G225" s="3"/>
      <c r="H225" s="3"/>
      <c r="I225" t="s">
        <v>717</v>
      </c>
      <c r="J225">
        <v>48</v>
      </c>
      <c r="K225" s="2" t="s">
        <v>644</v>
      </c>
      <c r="L225" t="s">
        <v>709</v>
      </c>
      <c r="M225" t="s">
        <v>542</v>
      </c>
      <c r="Q225" s="2"/>
      <c r="R225" s="2"/>
      <c r="S225" s="2"/>
      <c r="T225" s="2"/>
      <c r="U225" s="2"/>
      <c r="V225" s="2"/>
      <c r="W225" s="2"/>
      <c r="X225" s="2"/>
    </row>
    <row r="226" spans="1:24" s="4" customFormat="1" x14ac:dyDescent="0.15">
      <c r="A226" t="s">
        <v>643</v>
      </c>
      <c r="B226">
        <v>52</v>
      </c>
      <c r="C226" s="2" t="s">
        <v>644</v>
      </c>
      <c r="D226" t="s">
        <v>645</v>
      </c>
      <c r="E226" t="s">
        <v>280</v>
      </c>
      <c r="F226" s="3"/>
      <c r="G226" s="3"/>
      <c r="H226" s="3"/>
      <c r="K226" s="2"/>
      <c r="Q226" s="2"/>
      <c r="R226" s="2"/>
      <c r="S226" s="2"/>
      <c r="T226" s="2"/>
      <c r="U226" s="2"/>
      <c r="V226" s="2"/>
      <c r="W226" s="2"/>
      <c r="X226" s="2"/>
    </row>
    <row r="227" spans="1:24" s="4" customFormat="1" x14ac:dyDescent="0.15">
      <c r="A227" t="s">
        <v>643</v>
      </c>
      <c r="B227">
        <v>35</v>
      </c>
      <c r="C227" s="2" t="s">
        <v>644</v>
      </c>
      <c r="D227" t="s">
        <v>645</v>
      </c>
      <c r="E227" t="s">
        <v>278</v>
      </c>
      <c r="F227" s="3"/>
      <c r="G227" s="3"/>
      <c r="H227" s="3"/>
      <c r="K227" s="2"/>
      <c r="Q227" s="2"/>
      <c r="R227" s="2"/>
      <c r="S227" s="2"/>
      <c r="T227" s="2"/>
      <c r="U227" s="2"/>
      <c r="V227" s="2"/>
      <c r="W227" s="2"/>
      <c r="X227" s="2"/>
    </row>
    <row r="228" spans="1:24" s="4" customFormat="1" x14ac:dyDescent="0.15">
      <c r="A228" t="s">
        <v>643</v>
      </c>
      <c r="B228">
        <v>45</v>
      </c>
      <c r="C228" s="2" t="s">
        <v>644</v>
      </c>
      <c r="D228" t="s">
        <v>645</v>
      </c>
      <c r="E228" t="s">
        <v>282</v>
      </c>
      <c r="F228" s="3"/>
      <c r="G228" s="3"/>
      <c r="H228" s="3"/>
      <c r="K228" s="2"/>
      <c r="Q228" s="2"/>
      <c r="R228" s="2"/>
      <c r="S228" s="2"/>
      <c r="T228" s="2"/>
      <c r="U228" s="2"/>
      <c r="V228" s="2"/>
      <c r="W228" s="2"/>
      <c r="X228" s="2"/>
    </row>
    <row r="229" spans="1:24" s="4" customFormat="1" x14ac:dyDescent="0.15">
      <c r="A229" t="s">
        <v>643</v>
      </c>
      <c r="B229">
        <v>49</v>
      </c>
      <c r="C229" s="2" t="s">
        <v>644</v>
      </c>
      <c r="D229" t="s">
        <v>646</v>
      </c>
      <c r="E229" t="s">
        <v>283</v>
      </c>
      <c r="F229" s="3"/>
      <c r="G229" s="3"/>
      <c r="H229" s="3"/>
      <c r="K229" s="2"/>
      <c r="Q229" s="2"/>
      <c r="R229" s="2"/>
      <c r="S229" s="2"/>
      <c r="T229" s="2"/>
      <c r="U229" s="2"/>
      <c r="V229" s="2"/>
      <c r="W229" s="2"/>
      <c r="X229" s="2"/>
    </row>
    <row r="230" spans="1:24" s="4" customFormat="1" x14ac:dyDescent="0.15">
      <c r="A230" t="s">
        <v>643</v>
      </c>
      <c r="B230">
        <v>54</v>
      </c>
      <c r="C230" s="2" t="s">
        <v>644</v>
      </c>
      <c r="D230" t="s">
        <v>645</v>
      </c>
      <c r="E230" t="s">
        <v>284</v>
      </c>
      <c r="F230" s="3"/>
      <c r="G230" s="3"/>
      <c r="H230" s="3"/>
      <c r="K230" s="2"/>
      <c r="Q230" s="2"/>
      <c r="R230" s="2"/>
      <c r="S230" s="2"/>
      <c r="T230" s="2"/>
      <c r="U230" s="2"/>
      <c r="V230" s="2"/>
      <c r="W230" s="2"/>
      <c r="X230" s="2"/>
    </row>
    <row r="231" spans="1:24" s="4" customFormat="1" x14ac:dyDescent="0.15">
      <c r="A231" t="s">
        <v>643</v>
      </c>
      <c r="B231">
        <v>33</v>
      </c>
      <c r="C231" s="2" t="s">
        <v>644</v>
      </c>
      <c r="D231" t="s">
        <v>648</v>
      </c>
      <c r="E231" t="s">
        <v>285</v>
      </c>
      <c r="F231" s="3"/>
      <c r="G231" s="3"/>
      <c r="H231" s="3"/>
      <c r="K231" s="2"/>
      <c r="Q231" s="2"/>
      <c r="R231" s="2"/>
      <c r="S231" s="2"/>
      <c r="T231" s="2"/>
      <c r="U231" s="2"/>
      <c r="V231" s="2"/>
      <c r="W231" s="2"/>
      <c r="X231" s="2"/>
    </row>
    <row r="232" spans="1:24" s="4" customFormat="1" x14ac:dyDescent="0.15">
      <c r="A232" t="s">
        <v>643</v>
      </c>
      <c r="B232">
        <v>57</v>
      </c>
      <c r="C232" s="2" t="s">
        <v>644</v>
      </c>
      <c r="D232" t="s">
        <v>647</v>
      </c>
      <c r="E232" t="s">
        <v>286</v>
      </c>
      <c r="F232" s="3"/>
      <c r="G232" s="3"/>
      <c r="H232" s="3"/>
      <c r="Q232" s="2"/>
      <c r="R232" s="2"/>
      <c r="S232" s="2"/>
      <c r="T232" s="2"/>
      <c r="U232" s="2"/>
      <c r="V232" s="2"/>
      <c r="W232" s="2"/>
      <c r="X232" s="2"/>
    </row>
    <row r="233" spans="1:24" s="4" customFormat="1" x14ac:dyDescent="0.15">
      <c r="A233" t="s">
        <v>643</v>
      </c>
      <c r="B233">
        <v>46</v>
      </c>
      <c r="C233" s="2" t="s">
        <v>644</v>
      </c>
      <c r="D233" t="s">
        <v>645</v>
      </c>
      <c r="E233" t="s">
        <v>287</v>
      </c>
      <c r="F233" s="3"/>
      <c r="G233" s="3"/>
      <c r="H233" s="3"/>
      <c r="Q233" s="2"/>
      <c r="R233" s="2"/>
      <c r="S233" s="2"/>
      <c r="T233" s="2"/>
      <c r="U233" s="2"/>
      <c r="V233" s="2"/>
      <c r="W233" s="2"/>
      <c r="X233" s="2"/>
    </row>
    <row r="234" spans="1:24" s="4" customFormat="1" x14ac:dyDescent="0.15">
      <c r="A234" t="s">
        <v>643</v>
      </c>
      <c r="B234">
        <v>33</v>
      </c>
      <c r="C234" s="2" t="s">
        <v>644</v>
      </c>
      <c r="D234" t="s">
        <v>645</v>
      </c>
      <c r="E234" t="s">
        <v>159</v>
      </c>
      <c r="F234" s="3"/>
      <c r="G234" s="3"/>
      <c r="H234" s="3"/>
      <c r="Q234" s="2"/>
      <c r="R234" s="2"/>
      <c r="S234" s="2"/>
      <c r="T234" s="2"/>
      <c r="U234" s="2"/>
      <c r="V234" s="2"/>
      <c r="W234" s="2"/>
      <c r="X234" s="2"/>
    </row>
    <row r="235" spans="1:24" s="4" customFormat="1" x14ac:dyDescent="0.15">
      <c r="A235" t="s">
        <v>643</v>
      </c>
      <c r="B235">
        <v>51</v>
      </c>
      <c r="C235" s="2" t="s">
        <v>644</v>
      </c>
      <c r="D235" t="s">
        <v>645</v>
      </c>
      <c r="E235" t="s">
        <v>288</v>
      </c>
      <c r="F235" s="3"/>
      <c r="G235" s="3"/>
      <c r="H235" s="3"/>
      <c r="Q235" s="2"/>
      <c r="R235" s="2"/>
      <c r="S235" s="2"/>
      <c r="T235" s="2"/>
      <c r="U235" s="2"/>
      <c r="V235" s="2"/>
      <c r="W235" s="2"/>
      <c r="X235" s="2"/>
    </row>
    <row r="236" spans="1:24" s="4" customFormat="1" x14ac:dyDescent="0.15">
      <c r="A236" s="3"/>
      <c r="B236" s="3"/>
      <c r="C236" s="3"/>
      <c r="D236" s="3"/>
      <c r="E236" s="3"/>
      <c r="F236" s="3"/>
      <c r="G236" s="3"/>
      <c r="H236" s="3"/>
      <c r="Q236" s="2"/>
      <c r="R236" s="2"/>
      <c r="S236" s="2"/>
      <c r="T236" s="2"/>
      <c r="U236" s="2"/>
      <c r="V236" s="2"/>
      <c r="W236" s="2"/>
      <c r="X236" s="2"/>
    </row>
    <row r="237" spans="1:24" s="4" customFormat="1" x14ac:dyDescent="0.15">
      <c r="A237" s="3" t="s">
        <v>11</v>
      </c>
      <c r="B237" s="3" t="s">
        <v>30</v>
      </c>
      <c r="C237" s="3"/>
      <c r="D237" s="3" t="s">
        <v>98</v>
      </c>
      <c r="E237" s="3"/>
      <c r="F237" s="3"/>
      <c r="G237" s="3"/>
      <c r="H237" s="3"/>
      <c r="I237" s="4" t="s">
        <v>11</v>
      </c>
      <c r="J237" s="4" t="s">
        <v>24</v>
      </c>
      <c r="L237" s="4" t="s">
        <v>33</v>
      </c>
      <c r="Q237" s="2"/>
      <c r="R237" s="2"/>
      <c r="S237" s="2"/>
      <c r="T237" s="2"/>
      <c r="U237" s="2"/>
      <c r="V237" s="2"/>
      <c r="W237" s="2"/>
      <c r="X237" s="2"/>
    </row>
    <row r="238" spans="1:24" s="4" customFormat="1" x14ac:dyDescent="0.15">
      <c r="A238" t="s">
        <v>643</v>
      </c>
      <c r="B238">
        <v>35</v>
      </c>
      <c r="C238" s="2" t="s">
        <v>644</v>
      </c>
      <c r="D238" t="s">
        <v>648</v>
      </c>
      <c r="E238" t="s">
        <v>289</v>
      </c>
      <c r="F238" s="3"/>
      <c r="G238" s="3"/>
      <c r="H238" s="3"/>
      <c r="I238" t="s">
        <v>717</v>
      </c>
      <c r="J238">
        <v>45</v>
      </c>
      <c r="K238" s="2" t="s">
        <v>644</v>
      </c>
      <c r="L238" t="s">
        <v>709</v>
      </c>
      <c r="M238" t="s">
        <v>544</v>
      </c>
      <c r="Q238" s="2"/>
      <c r="R238" s="2"/>
      <c r="S238" s="2"/>
      <c r="T238" s="2"/>
      <c r="U238" s="2"/>
      <c r="V238" s="2"/>
      <c r="W238" s="2"/>
      <c r="X238" s="2"/>
    </row>
    <row r="239" spans="1:24" s="4" customFormat="1" x14ac:dyDescent="0.15">
      <c r="A239" t="s">
        <v>643</v>
      </c>
      <c r="B239">
        <v>58</v>
      </c>
      <c r="C239" s="2" t="s">
        <v>644</v>
      </c>
      <c r="D239" t="s">
        <v>711</v>
      </c>
      <c r="E239" t="s">
        <v>290</v>
      </c>
      <c r="F239" s="3"/>
      <c r="G239" s="3"/>
      <c r="H239" s="3"/>
      <c r="I239" t="s">
        <v>717</v>
      </c>
      <c r="J239">
        <v>53</v>
      </c>
      <c r="K239" s="2" t="s">
        <v>644</v>
      </c>
      <c r="L239" t="s">
        <v>645</v>
      </c>
      <c r="M239" t="s">
        <v>545</v>
      </c>
      <c r="Q239" s="2"/>
      <c r="R239" s="2"/>
      <c r="S239" s="2"/>
      <c r="T239" s="2"/>
      <c r="U239" s="2"/>
      <c r="V239" s="2"/>
      <c r="W239" s="2"/>
      <c r="X239" s="2"/>
    </row>
    <row r="240" spans="1:24" s="4" customFormat="1" x14ac:dyDescent="0.15">
      <c r="A240" t="s">
        <v>643</v>
      </c>
      <c r="B240">
        <v>36</v>
      </c>
      <c r="C240" s="2" t="s">
        <v>644</v>
      </c>
      <c r="D240" t="s">
        <v>645</v>
      </c>
      <c r="E240" t="s">
        <v>291</v>
      </c>
      <c r="F240" s="3"/>
      <c r="G240" s="3"/>
      <c r="H240" s="3"/>
      <c r="I240" t="s">
        <v>717</v>
      </c>
      <c r="J240">
        <v>57</v>
      </c>
      <c r="K240" s="2" t="s">
        <v>644</v>
      </c>
      <c r="L240" t="s">
        <v>708</v>
      </c>
      <c r="M240" t="s">
        <v>547</v>
      </c>
      <c r="Q240" s="2"/>
      <c r="R240" s="2"/>
      <c r="S240" s="2"/>
      <c r="T240" s="2"/>
      <c r="U240" s="2"/>
      <c r="V240" s="2"/>
      <c r="W240" s="2"/>
      <c r="X240" s="2"/>
    </row>
    <row r="241" spans="1:24" s="4" customFormat="1" x14ac:dyDescent="0.15">
      <c r="A241" t="s">
        <v>643</v>
      </c>
      <c r="B241">
        <v>50</v>
      </c>
      <c r="C241" s="2" t="s">
        <v>644</v>
      </c>
      <c r="D241" t="s">
        <v>645</v>
      </c>
      <c r="E241" t="s">
        <v>159</v>
      </c>
      <c r="F241" s="3"/>
      <c r="G241" s="3"/>
      <c r="H241" s="3"/>
      <c r="I241" t="s">
        <v>717</v>
      </c>
      <c r="J241">
        <v>47</v>
      </c>
      <c r="K241" s="2" t="s">
        <v>644</v>
      </c>
      <c r="L241" t="s">
        <v>645</v>
      </c>
      <c r="M241" t="s">
        <v>546</v>
      </c>
      <c r="Q241" s="2"/>
      <c r="R241" s="2"/>
      <c r="S241" s="2"/>
      <c r="T241" s="2"/>
      <c r="U241" s="2"/>
      <c r="V241" s="2"/>
      <c r="W241" s="2"/>
      <c r="X241" s="2"/>
    </row>
    <row r="242" spans="1:24" s="4" customFormat="1" x14ac:dyDescent="0.15">
      <c r="A242" t="s">
        <v>643</v>
      </c>
      <c r="B242">
        <v>35</v>
      </c>
      <c r="C242" s="2" t="s">
        <v>644</v>
      </c>
      <c r="D242" t="s">
        <v>645</v>
      </c>
      <c r="E242" t="s">
        <v>292</v>
      </c>
      <c r="F242" s="3"/>
      <c r="G242" s="3"/>
      <c r="H242" s="3"/>
      <c r="I242" t="s">
        <v>717</v>
      </c>
      <c r="J242">
        <v>35</v>
      </c>
      <c r="K242" s="2" t="s">
        <v>644</v>
      </c>
      <c r="L242" t="s">
        <v>646</v>
      </c>
      <c r="M242" t="s">
        <v>548</v>
      </c>
      <c r="Q242" s="2"/>
      <c r="R242" s="2"/>
      <c r="S242" s="2"/>
      <c r="T242" s="2"/>
      <c r="U242" s="2"/>
      <c r="V242" s="2"/>
      <c r="W242" s="2"/>
      <c r="X242" s="2"/>
    </row>
    <row r="243" spans="1:24" s="4" customFormat="1" x14ac:dyDescent="0.15">
      <c r="A243" t="s">
        <v>643</v>
      </c>
      <c r="B243">
        <v>40</v>
      </c>
      <c r="C243" s="2" t="s">
        <v>644</v>
      </c>
      <c r="D243" t="s">
        <v>645</v>
      </c>
      <c r="E243" t="s">
        <v>294</v>
      </c>
      <c r="F243" s="3"/>
      <c r="G243" s="3"/>
      <c r="H243" s="3"/>
      <c r="I243" t="s">
        <v>717</v>
      </c>
      <c r="J243">
        <v>54</v>
      </c>
      <c r="K243" s="2" t="s">
        <v>644</v>
      </c>
      <c r="L243" t="s">
        <v>645</v>
      </c>
      <c r="M243" t="s">
        <v>498</v>
      </c>
      <c r="Q243" s="2"/>
      <c r="R243" s="2"/>
      <c r="S243" s="2"/>
      <c r="T243" s="2"/>
      <c r="U243" s="2"/>
      <c r="V243" s="2"/>
      <c r="W243" s="2"/>
      <c r="X243" s="2"/>
    </row>
    <row r="244" spans="1:24" s="4" customFormat="1" x14ac:dyDescent="0.15">
      <c r="A244" t="s">
        <v>643</v>
      </c>
      <c r="B244">
        <v>39</v>
      </c>
      <c r="C244" s="2" t="s">
        <v>644</v>
      </c>
      <c r="D244" t="s">
        <v>645</v>
      </c>
      <c r="E244" t="s">
        <v>293</v>
      </c>
      <c r="F244" s="3"/>
      <c r="G244" s="3"/>
      <c r="H244" s="3"/>
      <c r="I244" t="s">
        <v>717</v>
      </c>
      <c r="J244">
        <v>34</v>
      </c>
      <c r="K244" s="2" t="s">
        <v>644</v>
      </c>
      <c r="L244" t="s">
        <v>645</v>
      </c>
      <c r="M244" t="s">
        <v>549</v>
      </c>
      <c r="Q244" s="2"/>
      <c r="R244" s="2"/>
      <c r="S244" s="2"/>
      <c r="T244" s="2"/>
      <c r="U244" s="2"/>
      <c r="V244" s="2"/>
      <c r="W244" s="2"/>
      <c r="X244" s="2"/>
    </row>
    <row r="245" spans="1:24" s="4" customFormat="1" x14ac:dyDescent="0.15">
      <c r="A245" t="s">
        <v>643</v>
      </c>
      <c r="B245">
        <v>34</v>
      </c>
      <c r="C245" s="2" t="s">
        <v>644</v>
      </c>
      <c r="D245" t="s">
        <v>710</v>
      </c>
      <c r="E245" t="s">
        <v>295</v>
      </c>
      <c r="F245" s="3"/>
      <c r="G245" s="3"/>
      <c r="H245" s="3"/>
      <c r="I245" t="s">
        <v>717</v>
      </c>
      <c r="J245">
        <v>41</v>
      </c>
      <c r="K245" s="2" t="s">
        <v>644</v>
      </c>
      <c r="L245" t="s">
        <v>709</v>
      </c>
      <c r="M245" t="s">
        <v>550</v>
      </c>
      <c r="Q245" s="2"/>
      <c r="R245" s="2"/>
      <c r="S245" s="2"/>
      <c r="T245" s="2"/>
      <c r="U245" s="2"/>
      <c r="V245" s="2"/>
      <c r="W245" s="2"/>
      <c r="X245" s="2"/>
    </row>
    <row r="246" spans="1:24" s="4" customFormat="1" x14ac:dyDescent="0.15">
      <c r="A246" t="s">
        <v>643</v>
      </c>
      <c r="B246">
        <v>38</v>
      </c>
      <c r="C246" s="2" t="s">
        <v>644</v>
      </c>
      <c r="D246" t="s">
        <v>645</v>
      </c>
      <c r="E246" t="s">
        <v>159</v>
      </c>
      <c r="F246" s="3"/>
      <c r="G246" s="3"/>
      <c r="H246" s="3"/>
      <c r="I246" t="s">
        <v>717</v>
      </c>
      <c r="J246">
        <v>57</v>
      </c>
      <c r="K246" s="2" t="s">
        <v>644</v>
      </c>
      <c r="L246" t="s">
        <v>709</v>
      </c>
      <c r="M246" t="s">
        <v>549</v>
      </c>
      <c r="Q246" s="2"/>
      <c r="R246" s="2"/>
      <c r="S246" s="2"/>
      <c r="T246" s="2"/>
      <c r="U246" s="2"/>
      <c r="V246" s="2"/>
      <c r="W246" s="2"/>
      <c r="X246" s="2"/>
    </row>
    <row r="247" spans="1:24" s="4" customFormat="1" x14ac:dyDescent="0.15">
      <c r="A247" t="s">
        <v>643</v>
      </c>
      <c r="B247">
        <v>59</v>
      </c>
      <c r="C247" s="2" t="s">
        <v>644</v>
      </c>
      <c r="D247" t="s">
        <v>646</v>
      </c>
      <c r="E247" t="s">
        <v>261</v>
      </c>
      <c r="F247" s="3"/>
      <c r="G247" s="3"/>
      <c r="H247" s="3"/>
      <c r="I247" t="s">
        <v>717</v>
      </c>
      <c r="J247">
        <v>35</v>
      </c>
      <c r="K247" s="2" t="s">
        <v>644</v>
      </c>
      <c r="L247" t="s">
        <v>645</v>
      </c>
      <c r="M247" t="s">
        <v>543</v>
      </c>
      <c r="Q247" s="2"/>
      <c r="R247" s="2"/>
      <c r="S247" s="2"/>
      <c r="T247" s="2"/>
      <c r="U247" s="2"/>
      <c r="V247" s="2"/>
      <c r="W247" s="2"/>
      <c r="X247" s="2"/>
    </row>
    <row r="248" spans="1:24" s="4" customFormat="1" x14ac:dyDescent="0.15">
      <c r="A248" t="s">
        <v>643</v>
      </c>
      <c r="B248">
        <v>46</v>
      </c>
      <c r="C248" s="2" t="s">
        <v>644</v>
      </c>
      <c r="D248" t="s">
        <v>710</v>
      </c>
      <c r="E248" t="s">
        <v>296</v>
      </c>
      <c r="F248" s="3"/>
      <c r="G248" s="3"/>
      <c r="H248" s="3"/>
      <c r="Q248" s="2"/>
      <c r="R248" s="2"/>
      <c r="S248" s="2"/>
      <c r="T248" s="2"/>
      <c r="U248" s="2"/>
      <c r="V248" s="2"/>
      <c r="W248" s="2"/>
      <c r="X248" s="2"/>
    </row>
    <row r="249" spans="1:24" s="4" customFormat="1" x14ac:dyDescent="0.15">
      <c r="A249" t="s">
        <v>643</v>
      </c>
      <c r="B249">
        <v>37</v>
      </c>
      <c r="C249" s="2" t="s">
        <v>644</v>
      </c>
      <c r="D249" t="s">
        <v>711</v>
      </c>
      <c r="E249" t="s">
        <v>297</v>
      </c>
      <c r="F249" s="3"/>
      <c r="G249" s="3"/>
      <c r="H249" s="3"/>
      <c r="Q249" s="2"/>
      <c r="R249" s="2"/>
      <c r="S249" s="2"/>
      <c r="T249" s="2"/>
      <c r="U249" s="2"/>
      <c r="V249" s="2"/>
      <c r="W249" s="2"/>
      <c r="X249" s="2"/>
    </row>
    <row r="250" spans="1:24" s="4" customFormat="1" x14ac:dyDescent="0.15">
      <c r="A250" t="s">
        <v>643</v>
      </c>
      <c r="B250">
        <v>38</v>
      </c>
      <c r="C250" s="2" t="s">
        <v>644</v>
      </c>
      <c r="D250" t="s">
        <v>710</v>
      </c>
      <c r="E250" t="s">
        <v>298</v>
      </c>
      <c r="F250" s="3"/>
      <c r="G250" s="3"/>
      <c r="H250" s="3"/>
      <c r="Q250" s="2"/>
      <c r="R250" s="2"/>
      <c r="S250" s="2"/>
      <c r="T250" s="2"/>
      <c r="U250" s="2"/>
      <c r="V250" s="2"/>
      <c r="W250" s="2"/>
      <c r="X250" s="2"/>
    </row>
    <row r="251" spans="1:24" s="4" customFormat="1" x14ac:dyDescent="0.15">
      <c r="A251" t="s">
        <v>643</v>
      </c>
      <c r="B251">
        <v>31</v>
      </c>
      <c r="C251" s="2" t="s">
        <v>644</v>
      </c>
      <c r="D251" t="s">
        <v>711</v>
      </c>
      <c r="E251" t="s">
        <v>658</v>
      </c>
      <c r="F251" s="3"/>
      <c r="G251" s="3"/>
      <c r="H251" s="3"/>
      <c r="Q251" s="2"/>
      <c r="R251" s="2"/>
      <c r="S251" s="2"/>
      <c r="T251" s="2"/>
      <c r="U251" s="2"/>
      <c r="V251" s="2"/>
      <c r="W251" s="2"/>
      <c r="X251" s="2"/>
    </row>
    <row r="252" spans="1:24" s="4" customFormat="1" x14ac:dyDescent="0.15">
      <c r="A252" t="s">
        <v>643</v>
      </c>
      <c r="B252">
        <v>31</v>
      </c>
      <c r="C252" s="2" t="s">
        <v>644</v>
      </c>
      <c r="D252" t="s">
        <v>711</v>
      </c>
      <c r="E252" t="s">
        <v>659</v>
      </c>
      <c r="F252" s="3"/>
      <c r="G252" s="3"/>
      <c r="H252" s="3"/>
      <c r="Q252" s="2"/>
      <c r="R252" s="2"/>
      <c r="S252" s="2"/>
      <c r="T252" s="2"/>
      <c r="U252" s="2"/>
      <c r="V252" s="2"/>
      <c r="W252" s="2"/>
      <c r="X252" s="2"/>
    </row>
    <row r="253" spans="1:24" s="4" customFormat="1" x14ac:dyDescent="0.15">
      <c r="A253" s="3"/>
      <c r="B253" s="3"/>
      <c r="C253" s="3"/>
      <c r="D253" s="3"/>
      <c r="E253" s="3"/>
      <c r="F253" s="3"/>
      <c r="G253" s="3"/>
      <c r="H253" s="3"/>
      <c r="Q253" s="2"/>
      <c r="R253" s="2"/>
      <c r="S253" s="2"/>
      <c r="T253" s="2"/>
      <c r="U253" s="2"/>
      <c r="V253" s="2"/>
      <c r="W253" s="2"/>
      <c r="X253" s="2"/>
    </row>
    <row r="254" spans="1:24" s="4" customFormat="1" x14ac:dyDescent="0.15">
      <c r="A254" s="3" t="s">
        <v>12</v>
      </c>
      <c r="B254" s="3" t="s">
        <v>24</v>
      </c>
      <c r="C254" s="3"/>
      <c r="D254" s="3" t="s">
        <v>53</v>
      </c>
      <c r="E254" s="3"/>
      <c r="F254" s="3"/>
      <c r="G254" s="3"/>
      <c r="H254" s="3"/>
      <c r="I254" s="4" t="s">
        <v>12</v>
      </c>
      <c r="J254" s="4" t="s">
        <v>30</v>
      </c>
      <c r="L254" s="4" t="s">
        <v>47</v>
      </c>
      <c r="Q254" s="2"/>
      <c r="R254" s="2"/>
      <c r="S254" s="2"/>
      <c r="T254" s="2"/>
      <c r="U254" s="2"/>
      <c r="V254" s="2"/>
      <c r="W254" s="2"/>
      <c r="X254" s="2"/>
    </row>
    <row r="255" spans="1:24" s="4" customFormat="1" x14ac:dyDescent="0.15">
      <c r="A255" t="s">
        <v>643</v>
      </c>
      <c r="B255">
        <v>44</v>
      </c>
      <c r="C255" s="2" t="s">
        <v>644</v>
      </c>
      <c r="D255" t="s">
        <v>650</v>
      </c>
      <c r="E255" t="s">
        <v>299</v>
      </c>
      <c r="F255" s="3"/>
      <c r="G255" s="3"/>
      <c r="H255" s="3"/>
      <c r="I255" t="s">
        <v>717</v>
      </c>
      <c r="J255">
        <v>31</v>
      </c>
      <c r="K255" s="2" t="s">
        <v>644</v>
      </c>
      <c r="L255" t="s">
        <v>708</v>
      </c>
      <c r="M255" t="s">
        <v>551</v>
      </c>
      <c r="Q255" s="2"/>
      <c r="R255" s="2"/>
      <c r="S255" s="2"/>
      <c r="T255" s="2"/>
      <c r="U255" s="2"/>
      <c r="V255" s="2"/>
      <c r="W255" s="2"/>
      <c r="X255" s="2"/>
    </row>
    <row r="256" spans="1:24" s="4" customFormat="1" x14ac:dyDescent="0.15">
      <c r="A256" t="s">
        <v>643</v>
      </c>
      <c r="B256">
        <v>39</v>
      </c>
      <c r="C256" s="2" t="s">
        <v>644</v>
      </c>
      <c r="D256" t="s">
        <v>645</v>
      </c>
      <c r="E256" t="s">
        <v>302</v>
      </c>
      <c r="F256" s="3"/>
      <c r="G256" s="3"/>
      <c r="H256" s="3"/>
      <c r="I256" t="s">
        <v>717</v>
      </c>
      <c r="J256">
        <v>40</v>
      </c>
      <c r="K256" s="2" t="s">
        <v>644</v>
      </c>
      <c r="L256" t="s">
        <v>647</v>
      </c>
      <c r="M256" t="s">
        <v>159</v>
      </c>
      <c r="Q256" s="2"/>
      <c r="R256" s="2"/>
      <c r="S256" s="2"/>
      <c r="T256" s="2"/>
      <c r="U256" s="2"/>
      <c r="V256" s="2"/>
      <c r="W256" s="2"/>
      <c r="X256" s="2"/>
    </row>
    <row r="257" spans="1:24" s="4" customFormat="1" x14ac:dyDescent="0.15">
      <c r="A257" t="s">
        <v>643</v>
      </c>
      <c r="B257">
        <v>48</v>
      </c>
      <c r="C257" s="2" t="s">
        <v>644</v>
      </c>
      <c r="D257" t="s">
        <v>645</v>
      </c>
      <c r="E257" t="s">
        <v>300</v>
      </c>
      <c r="F257" s="3"/>
      <c r="G257" s="3"/>
      <c r="H257" s="3"/>
      <c r="I257" t="s">
        <v>717</v>
      </c>
      <c r="J257">
        <v>40</v>
      </c>
      <c r="K257" s="2" t="s">
        <v>644</v>
      </c>
      <c r="L257" t="s">
        <v>709</v>
      </c>
      <c r="M257" t="s">
        <v>552</v>
      </c>
      <c r="Q257" s="2"/>
      <c r="R257" s="2"/>
      <c r="S257" s="2"/>
      <c r="T257" s="2"/>
      <c r="U257" s="2"/>
      <c r="V257" s="2"/>
      <c r="W257" s="2"/>
      <c r="X257" s="2"/>
    </row>
    <row r="258" spans="1:24" s="4" customFormat="1" x14ac:dyDescent="0.15">
      <c r="A258" t="s">
        <v>643</v>
      </c>
      <c r="B258">
        <v>33</v>
      </c>
      <c r="C258" s="2" t="s">
        <v>644</v>
      </c>
      <c r="D258" t="s">
        <v>645</v>
      </c>
      <c r="E258" t="s">
        <v>301</v>
      </c>
      <c r="F258" s="3"/>
      <c r="G258" s="3"/>
      <c r="H258" s="3"/>
      <c r="I258" t="s">
        <v>717</v>
      </c>
      <c r="J258">
        <v>52</v>
      </c>
      <c r="K258" s="2" t="s">
        <v>644</v>
      </c>
      <c r="L258" t="s">
        <v>648</v>
      </c>
      <c r="M258" t="s">
        <v>554</v>
      </c>
      <c r="Q258" s="2"/>
      <c r="R258" s="2"/>
      <c r="S258" s="2"/>
      <c r="T258" s="2"/>
      <c r="U258" s="2"/>
      <c r="V258" s="2"/>
      <c r="W258" s="2"/>
      <c r="X258" s="2"/>
    </row>
    <row r="259" spans="1:24" s="4" customFormat="1" x14ac:dyDescent="0.15">
      <c r="A259" t="s">
        <v>643</v>
      </c>
      <c r="B259">
        <v>54</v>
      </c>
      <c r="C259" s="2" t="s">
        <v>644</v>
      </c>
      <c r="D259" t="s">
        <v>647</v>
      </c>
      <c r="E259" t="s">
        <v>159</v>
      </c>
      <c r="F259" s="3"/>
      <c r="G259" s="3"/>
      <c r="H259" s="3"/>
      <c r="I259" t="s">
        <v>717</v>
      </c>
      <c r="J259">
        <v>60</v>
      </c>
      <c r="K259" s="2" t="s">
        <v>644</v>
      </c>
      <c r="L259" t="s">
        <v>647</v>
      </c>
      <c r="M259" t="s">
        <v>553</v>
      </c>
      <c r="Q259" s="2"/>
      <c r="R259" s="2"/>
      <c r="S259" s="2"/>
      <c r="T259" s="2"/>
      <c r="U259" s="2"/>
      <c r="V259" s="2"/>
      <c r="W259" s="2"/>
      <c r="X259" s="2"/>
    </row>
    <row r="260" spans="1:24" s="4" customFormat="1" x14ac:dyDescent="0.15">
      <c r="A260" t="s">
        <v>643</v>
      </c>
      <c r="B260">
        <v>53</v>
      </c>
      <c r="C260" s="2" t="s">
        <v>644</v>
      </c>
      <c r="D260" t="s">
        <v>646</v>
      </c>
      <c r="E260" t="s">
        <v>303</v>
      </c>
      <c r="F260" s="3"/>
      <c r="G260" s="3"/>
      <c r="H260" s="3"/>
      <c r="I260" t="s">
        <v>717</v>
      </c>
      <c r="J260">
        <v>35</v>
      </c>
      <c r="K260" s="2" t="s">
        <v>644</v>
      </c>
      <c r="L260" t="s">
        <v>645</v>
      </c>
      <c r="M260" t="s">
        <v>555</v>
      </c>
      <c r="Q260" s="2"/>
      <c r="R260" s="2"/>
      <c r="S260" s="2"/>
      <c r="T260" s="2"/>
      <c r="U260" s="2"/>
      <c r="V260" s="2"/>
      <c r="W260" s="2"/>
      <c r="X260" s="2"/>
    </row>
    <row r="261" spans="1:24" s="4" customFormat="1" x14ac:dyDescent="0.15">
      <c r="A261" t="s">
        <v>643</v>
      </c>
      <c r="B261">
        <v>56</v>
      </c>
      <c r="C261" s="2" t="s">
        <v>644</v>
      </c>
      <c r="D261" t="s">
        <v>646</v>
      </c>
      <c r="E261" t="s">
        <v>660</v>
      </c>
      <c r="F261" s="3"/>
      <c r="G261" s="3"/>
      <c r="H261" s="3"/>
      <c r="I261" t="s">
        <v>717</v>
      </c>
      <c r="J261">
        <v>44</v>
      </c>
      <c r="K261" s="2" t="s">
        <v>644</v>
      </c>
      <c r="L261" t="s">
        <v>645</v>
      </c>
      <c r="M261" t="s">
        <v>556</v>
      </c>
      <c r="Q261" s="2"/>
      <c r="R261" s="2"/>
      <c r="S261" s="2"/>
      <c r="T261" s="2"/>
      <c r="U261" s="2"/>
      <c r="V261" s="2"/>
      <c r="W261" s="2"/>
      <c r="X261" s="2"/>
    </row>
    <row r="262" spans="1:24" s="4" customFormat="1" x14ac:dyDescent="0.15">
      <c r="A262"/>
      <c r="B262"/>
      <c r="C262" s="3"/>
      <c r="D262"/>
      <c r="E262"/>
      <c r="F262" s="3"/>
      <c r="G262" s="3"/>
      <c r="H262" s="3"/>
      <c r="I262" t="s">
        <v>717</v>
      </c>
      <c r="J262">
        <v>50</v>
      </c>
      <c r="K262" s="2" t="s">
        <v>644</v>
      </c>
      <c r="L262" t="s">
        <v>708</v>
      </c>
      <c r="M262" t="s">
        <v>557</v>
      </c>
      <c r="Q262" s="2"/>
      <c r="R262" s="2"/>
      <c r="S262" s="2"/>
      <c r="T262" s="2"/>
      <c r="U262" s="2"/>
      <c r="V262" s="2"/>
      <c r="W262" s="2"/>
      <c r="X262" s="2"/>
    </row>
    <row r="263" spans="1:24" s="4" customFormat="1" x14ac:dyDescent="0.15">
      <c r="A263"/>
      <c r="B263"/>
      <c r="C263" s="3"/>
      <c r="D263"/>
      <c r="E263"/>
      <c r="F263" s="3"/>
      <c r="G263" s="3"/>
      <c r="H263" s="3"/>
      <c r="I263" t="s">
        <v>717</v>
      </c>
      <c r="J263">
        <v>43</v>
      </c>
      <c r="K263" s="2" t="s">
        <v>644</v>
      </c>
      <c r="L263" t="s">
        <v>645</v>
      </c>
      <c r="M263" t="s">
        <v>296</v>
      </c>
      <c r="Q263" s="2"/>
      <c r="R263" s="2"/>
      <c r="S263" s="2"/>
      <c r="T263" s="2"/>
      <c r="U263" s="2"/>
      <c r="V263" s="2"/>
      <c r="W263" s="2"/>
      <c r="X263" s="2"/>
    </row>
    <row r="264" spans="1:24" s="4" customFormat="1" x14ac:dyDescent="0.15">
      <c r="A264" s="3"/>
      <c r="B264" s="3"/>
      <c r="C264" s="3"/>
      <c r="D264" s="3"/>
      <c r="E264" s="3"/>
      <c r="F264" s="3"/>
      <c r="G264" s="3"/>
      <c r="H264" s="3"/>
      <c r="Q264" s="2"/>
      <c r="R264" s="2"/>
      <c r="S264" s="2"/>
      <c r="T264" s="2"/>
      <c r="U264" s="2"/>
      <c r="V264" s="2"/>
      <c r="W264" s="2"/>
      <c r="X264" s="2"/>
    </row>
    <row r="265" spans="1:24" s="4" customFormat="1" x14ac:dyDescent="0.15">
      <c r="A265" s="3" t="s">
        <v>13</v>
      </c>
      <c r="B265" s="3" t="s">
        <v>86</v>
      </c>
      <c r="C265" s="3"/>
      <c r="D265" s="3" t="s">
        <v>41</v>
      </c>
      <c r="E265" s="3"/>
      <c r="F265" s="3"/>
      <c r="G265" s="3"/>
      <c r="H265" s="3"/>
      <c r="I265" s="4" t="s">
        <v>13</v>
      </c>
      <c r="J265" s="4" t="s">
        <v>46</v>
      </c>
      <c r="L265" s="4" t="s">
        <v>53</v>
      </c>
      <c r="Q265" s="2"/>
      <c r="R265" s="2"/>
      <c r="S265" s="2"/>
      <c r="T265" s="2"/>
      <c r="U265" s="2"/>
      <c r="V265" s="2"/>
      <c r="W265" s="2"/>
      <c r="X265" s="2"/>
    </row>
    <row r="266" spans="1:24" s="4" customFormat="1" x14ac:dyDescent="0.15">
      <c r="A266" t="s">
        <v>643</v>
      </c>
      <c r="B266">
        <v>45</v>
      </c>
      <c r="C266" s="2" t="s">
        <v>644</v>
      </c>
      <c r="D266" t="s">
        <v>645</v>
      </c>
      <c r="E266" t="s">
        <v>208</v>
      </c>
      <c r="F266" s="3"/>
      <c r="G266" s="3"/>
      <c r="H266" s="3"/>
      <c r="I266" t="s">
        <v>717</v>
      </c>
      <c r="J266">
        <v>31</v>
      </c>
      <c r="K266" s="2" t="s">
        <v>644</v>
      </c>
      <c r="L266" t="s">
        <v>708</v>
      </c>
      <c r="M266" t="s">
        <v>558</v>
      </c>
      <c r="Q266" s="2"/>
      <c r="R266" s="2"/>
      <c r="S266" s="2"/>
      <c r="T266" s="2"/>
      <c r="U266" s="2"/>
      <c r="V266" s="2"/>
      <c r="W266" s="2"/>
      <c r="X266" s="2"/>
    </row>
    <row r="267" spans="1:24" s="4" customFormat="1" x14ac:dyDescent="0.15">
      <c r="A267" t="s">
        <v>643</v>
      </c>
      <c r="B267">
        <v>46</v>
      </c>
      <c r="C267" s="2" t="s">
        <v>644</v>
      </c>
      <c r="D267" t="s">
        <v>647</v>
      </c>
      <c r="E267" t="s">
        <v>304</v>
      </c>
      <c r="F267" s="3"/>
      <c r="G267" s="3"/>
      <c r="H267" s="3"/>
      <c r="I267" t="s">
        <v>717</v>
      </c>
      <c r="J267">
        <v>47</v>
      </c>
      <c r="K267" s="2" t="s">
        <v>644</v>
      </c>
      <c r="L267" t="s">
        <v>647</v>
      </c>
      <c r="M267" t="s">
        <v>559</v>
      </c>
      <c r="Q267" s="2"/>
      <c r="R267" s="2"/>
      <c r="S267" s="2"/>
      <c r="T267" s="2"/>
      <c r="U267" s="2"/>
      <c r="V267" s="2"/>
      <c r="W267" s="2"/>
      <c r="X267" s="2"/>
    </row>
    <row r="268" spans="1:24" s="4" customFormat="1" x14ac:dyDescent="0.15">
      <c r="A268" t="s">
        <v>643</v>
      </c>
      <c r="B268">
        <v>58</v>
      </c>
      <c r="C268" s="2" t="s">
        <v>644</v>
      </c>
      <c r="D268" t="s">
        <v>646</v>
      </c>
      <c r="E268" t="s">
        <v>305</v>
      </c>
      <c r="F268" s="3"/>
      <c r="G268" s="3"/>
      <c r="H268" s="3"/>
      <c r="I268" t="s">
        <v>717</v>
      </c>
      <c r="J268">
        <v>40</v>
      </c>
      <c r="K268" s="2" t="s">
        <v>644</v>
      </c>
      <c r="L268" t="s">
        <v>645</v>
      </c>
      <c r="M268" t="s">
        <v>560</v>
      </c>
      <c r="Q268" s="2"/>
      <c r="R268" s="2"/>
      <c r="S268" s="2"/>
      <c r="T268" s="2"/>
      <c r="U268" s="2"/>
      <c r="V268" s="2"/>
      <c r="W268" s="2"/>
      <c r="X268" s="2"/>
    </row>
    <row r="269" spans="1:24" s="4" customFormat="1" x14ac:dyDescent="0.15">
      <c r="A269"/>
      <c r="B269"/>
      <c r="C269" s="3"/>
      <c r="D269"/>
      <c r="E269"/>
      <c r="F269" s="3"/>
      <c r="G269" s="3"/>
      <c r="H269" s="3"/>
      <c r="I269" t="s">
        <v>717</v>
      </c>
      <c r="J269">
        <v>31</v>
      </c>
      <c r="K269" s="2" t="s">
        <v>644</v>
      </c>
      <c r="L269" t="s">
        <v>646</v>
      </c>
      <c r="M269" t="s">
        <v>561</v>
      </c>
      <c r="Q269" s="2"/>
      <c r="R269" s="2"/>
      <c r="S269" s="2"/>
      <c r="T269" s="2"/>
      <c r="U269" s="2"/>
      <c r="V269" s="2"/>
      <c r="W269" s="2"/>
      <c r="X269" s="2"/>
    </row>
    <row r="270" spans="1:24" s="4" customFormat="1" x14ac:dyDescent="0.15">
      <c r="A270"/>
      <c r="B270"/>
      <c r="C270" s="3"/>
      <c r="D270"/>
      <c r="E270"/>
      <c r="F270" s="3"/>
      <c r="G270" s="3"/>
      <c r="H270" s="3"/>
      <c r="I270" t="s">
        <v>717</v>
      </c>
      <c r="J270">
        <v>35</v>
      </c>
      <c r="K270" s="2" t="s">
        <v>644</v>
      </c>
      <c r="L270" t="s">
        <v>709</v>
      </c>
      <c r="M270" t="s">
        <v>562</v>
      </c>
      <c r="Q270" s="2"/>
      <c r="R270" s="2"/>
      <c r="S270" s="2"/>
      <c r="T270" s="2"/>
      <c r="U270" s="2"/>
      <c r="V270" s="2"/>
      <c r="W270" s="2"/>
      <c r="X270" s="2"/>
    </row>
    <row r="271" spans="1:24" s="4" customFormat="1" x14ac:dyDescent="0.15">
      <c r="A271"/>
      <c r="B271"/>
      <c r="C271" s="3"/>
      <c r="D271"/>
      <c r="E271"/>
      <c r="F271" s="3"/>
      <c r="G271" s="3"/>
      <c r="H271" s="3"/>
      <c r="I271" t="s">
        <v>717</v>
      </c>
      <c r="J271">
        <v>40</v>
      </c>
      <c r="K271" s="2" t="s">
        <v>644</v>
      </c>
      <c r="L271" t="s">
        <v>708</v>
      </c>
      <c r="M271" t="s">
        <v>285</v>
      </c>
      <c r="Q271" s="2"/>
      <c r="R271" s="2"/>
      <c r="S271" s="2"/>
      <c r="T271" s="2"/>
      <c r="U271" s="2"/>
      <c r="V271" s="2"/>
      <c r="W271" s="2"/>
      <c r="X271" s="2"/>
    </row>
    <row r="272" spans="1:24" s="4" customFormat="1" x14ac:dyDescent="0.15">
      <c r="A272"/>
      <c r="B272"/>
      <c r="C272" s="3"/>
      <c r="D272"/>
      <c r="E272"/>
      <c r="F272" s="3"/>
      <c r="G272" s="3"/>
      <c r="H272" s="3"/>
      <c r="I272" t="s">
        <v>717</v>
      </c>
      <c r="J272">
        <v>56</v>
      </c>
      <c r="K272" s="2" t="s">
        <v>644</v>
      </c>
      <c r="L272" t="s">
        <v>647</v>
      </c>
      <c r="M272" t="s">
        <v>563</v>
      </c>
      <c r="Q272" s="2"/>
      <c r="R272" s="2"/>
      <c r="S272" s="2"/>
      <c r="T272" s="2"/>
      <c r="U272" s="2"/>
      <c r="V272" s="2"/>
      <c r="W272" s="2"/>
      <c r="X272" s="2"/>
    </row>
    <row r="273" spans="1:24" s="4" customFormat="1" x14ac:dyDescent="0.15">
      <c r="A273"/>
      <c r="B273"/>
      <c r="C273" s="3"/>
      <c r="D273"/>
      <c r="E273"/>
      <c r="F273" s="3"/>
      <c r="G273" s="3"/>
      <c r="H273" s="3"/>
      <c r="Q273" s="2"/>
      <c r="R273" s="2"/>
      <c r="S273" s="2"/>
      <c r="T273" s="2"/>
      <c r="U273" s="2"/>
      <c r="V273" s="2"/>
      <c r="W273" s="2"/>
      <c r="X273" s="2"/>
    </row>
    <row r="274" spans="1:24" s="4" customFormat="1" x14ac:dyDescent="0.15">
      <c r="A274"/>
      <c r="B274"/>
      <c r="C274" s="3"/>
      <c r="D274"/>
      <c r="E274"/>
      <c r="F274" s="3"/>
      <c r="G274" s="3"/>
      <c r="H274" s="3"/>
      <c r="Q274" s="2"/>
      <c r="R274" s="2"/>
      <c r="S274" s="2"/>
      <c r="T274" s="2"/>
      <c r="U274" s="2"/>
      <c r="V274" s="2"/>
      <c r="W274" s="2"/>
      <c r="X274" s="2"/>
    </row>
    <row r="275" spans="1:24" s="4" customFormat="1" x14ac:dyDescent="0.15">
      <c r="A275" s="3"/>
      <c r="B275" s="3"/>
      <c r="C275" s="3"/>
      <c r="D275" s="3"/>
      <c r="E275" s="3"/>
      <c r="F275" s="3"/>
      <c r="G275" s="3"/>
      <c r="H275" s="3"/>
      <c r="Q275" s="2"/>
      <c r="R275" s="2"/>
      <c r="S275" s="2"/>
      <c r="T275" s="2"/>
      <c r="U275" s="2"/>
      <c r="V275" s="2"/>
      <c r="W275" s="2"/>
      <c r="X275" s="2"/>
    </row>
    <row r="276" spans="1:24" s="4" customFormat="1" x14ac:dyDescent="0.15">
      <c r="A276" s="3" t="s">
        <v>13</v>
      </c>
      <c r="B276" s="3" t="s">
        <v>46</v>
      </c>
      <c r="C276" s="3"/>
      <c r="D276" s="3" t="s">
        <v>41</v>
      </c>
      <c r="E276" s="3"/>
      <c r="F276" s="3"/>
      <c r="G276" s="3"/>
      <c r="H276" s="3"/>
      <c r="I276" s="4" t="s">
        <v>13</v>
      </c>
      <c r="J276" s="4" t="s">
        <v>52</v>
      </c>
      <c r="L276" s="4" t="s">
        <v>37</v>
      </c>
      <c r="Q276" s="2"/>
      <c r="R276" s="2"/>
      <c r="S276" s="2"/>
      <c r="T276" s="2"/>
      <c r="U276" s="2"/>
      <c r="V276" s="2"/>
      <c r="W276" s="2"/>
      <c r="X276" s="2"/>
    </row>
    <row r="277" spans="1:24" s="4" customFormat="1" x14ac:dyDescent="0.15">
      <c r="A277" t="s">
        <v>643</v>
      </c>
      <c r="B277">
        <v>32</v>
      </c>
      <c r="C277" s="2" t="s">
        <v>644</v>
      </c>
      <c r="D277" t="s">
        <v>645</v>
      </c>
      <c r="E277" t="s">
        <v>306</v>
      </c>
      <c r="F277" s="3"/>
      <c r="G277" s="3"/>
      <c r="H277" s="3"/>
      <c r="I277" t="s">
        <v>717</v>
      </c>
      <c r="J277">
        <v>31</v>
      </c>
      <c r="K277" s="2" t="s">
        <v>644</v>
      </c>
      <c r="L277" t="s">
        <v>645</v>
      </c>
      <c r="M277" t="s">
        <v>564</v>
      </c>
      <c r="Q277" s="2"/>
      <c r="R277" s="2"/>
      <c r="S277" s="2"/>
      <c r="T277" s="2"/>
      <c r="U277" s="2"/>
      <c r="V277" s="2"/>
      <c r="W277" s="2"/>
      <c r="X277" s="2"/>
    </row>
    <row r="278" spans="1:24" s="4" customFormat="1" x14ac:dyDescent="0.15">
      <c r="A278" t="s">
        <v>643</v>
      </c>
      <c r="B278">
        <v>55</v>
      </c>
      <c r="C278" s="2" t="s">
        <v>644</v>
      </c>
      <c r="D278" t="s">
        <v>710</v>
      </c>
      <c r="E278" t="s">
        <v>307</v>
      </c>
      <c r="F278" s="3"/>
      <c r="G278" s="3"/>
      <c r="H278" s="3"/>
      <c r="I278" t="s">
        <v>717</v>
      </c>
      <c r="J278">
        <v>39</v>
      </c>
      <c r="K278" s="2" t="s">
        <v>644</v>
      </c>
      <c r="L278" t="s">
        <v>645</v>
      </c>
      <c r="M278" t="s">
        <v>159</v>
      </c>
      <c r="Q278" s="2"/>
      <c r="R278" s="2"/>
      <c r="S278" s="2"/>
      <c r="T278" s="2"/>
      <c r="U278" s="2"/>
      <c r="V278" s="2"/>
      <c r="W278" s="2"/>
      <c r="X278" s="2"/>
    </row>
    <row r="279" spans="1:24" s="4" customFormat="1" x14ac:dyDescent="0.15">
      <c r="A279" t="s">
        <v>643</v>
      </c>
      <c r="B279">
        <v>52</v>
      </c>
      <c r="C279" s="2" t="s">
        <v>644</v>
      </c>
      <c r="D279" t="s">
        <v>648</v>
      </c>
      <c r="E279" t="s">
        <v>308</v>
      </c>
      <c r="F279" s="3"/>
      <c r="G279" s="3"/>
      <c r="H279" s="3"/>
      <c r="I279" t="s">
        <v>717</v>
      </c>
      <c r="J279">
        <v>42</v>
      </c>
      <c r="K279" s="2" t="s">
        <v>644</v>
      </c>
      <c r="L279" t="s">
        <v>709</v>
      </c>
      <c r="M279" t="s">
        <v>565</v>
      </c>
      <c r="Q279" s="2"/>
      <c r="R279" s="2"/>
      <c r="S279" s="2"/>
      <c r="T279" s="2"/>
      <c r="U279" s="2"/>
      <c r="V279" s="2"/>
      <c r="W279" s="2"/>
      <c r="X279" s="2"/>
    </row>
    <row r="280" spans="1:24" s="4" customFormat="1" x14ac:dyDescent="0.15">
      <c r="A280" s="3"/>
      <c r="B280" s="3"/>
      <c r="C280" s="3"/>
      <c r="D280" s="3"/>
      <c r="E280" s="3"/>
      <c r="F280" s="3"/>
      <c r="G280" s="3"/>
      <c r="H280" s="3"/>
      <c r="I280" t="s">
        <v>717</v>
      </c>
      <c r="J280">
        <v>48</v>
      </c>
      <c r="K280" s="2" t="s">
        <v>644</v>
      </c>
      <c r="L280" t="s">
        <v>645</v>
      </c>
      <c r="M280" t="s">
        <v>159</v>
      </c>
      <c r="Q280" s="2"/>
      <c r="R280" s="2"/>
      <c r="S280" s="2"/>
      <c r="T280" s="2"/>
      <c r="U280" s="2"/>
      <c r="V280" s="2"/>
      <c r="W280" s="2"/>
      <c r="X280" s="2"/>
    </row>
    <row r="281" spans="1:24" s="4" customFormat="1" x14ac:dyDescent="0.15">
      <c r="A281" s="3"/>
      <c r="B281" s="3"/>
      <c r="C281" s="3"/>
      <c r="D281" s="3"/>
      <c r="E281" s="3"/>
      <c r="F281" s="3"/>
      <c r="G281" s="3"/>
      <c r="H281" s="3"/>
      <c r="Q281" s="2"/>
      <c r="R281" s="2"/>
      <c r="S281" s="2"/>
      <c r="T281" s="2"/>
      <c r="U281" s="2"/>
      <c r="V281" s="2"/>
      <c r="W281" s="2"/>
      <c r="X281" s="2"/>
    </row>
    <row r="282" spans="1:24" s="4" customFormat="1" x14ac:dyDescent="0.15">
      <c r="A282" s="3" t="s">
        <v>13</v>
      </c>
      <c r="B282" s="3" t="s">
        <v>52</v>
      </c>
      <c r="C282" s="3"/>
      <c r="D282" s="3" t="s">
        <v>41</v>
      </c>
      <c r="E282" s="3"/>
      <c r="F282" s="3"/>
      <c r="G282" s="3"/>
      <c r="H282" s="3"/>
      <c r="Q282" s="2"/>
      <c r="R282" s="2"/>
      <c r="S282" s="2"/>
      <c r="T282" s="2"/>
      <c r="U282" s="2"/>
      <c r="V282" s="2"/>
      <c r="W282" s="2"/>
      <c r="X282" s="2"/>
    </row>
    <row r="283" spans="1:24" x14ac:dyDescent="0.15">
      <c r="A283" t="s">
        <v>643</v>
      </c>
      <c r="B283">
        <v>40</v>
      </c>
      <c r="C283" s="2" t="s">
        <v>644</v>
      </c>
      <c r="D283" t="s">
        <v>645</v>
      </c>
      <c r="E283" t="s">
        <v>309</v>
      </c>
    </row>
    <row r="284" spans="1:24" x14ac:dyDescent="0.15">
      <c r="A284" t="s">
        <v>643</v>
      </c>
      <c r="B284">
        <v>31</v>
      </c>
      <c r="C284" s="2" t="s">
        <v>644</v>
      </c>
      <c r="D284" t="s">
        <v>645</v>
      </c>
      <c r="E284" t="s">
        <v>310</v>
      </c>
    </row>
    <row r="285" spans="1:24" x14ac:dyDescent="0.15">
      <c r="A285" t="s">
        <v>643</v>
      </c>
      <c r="B285">
        <v>33</v>
      </c>
      <c r="C285" s="2" t="s">
        <v>644</v>
      </c>
      <c r="D285" t="s">
        <v>714</v>
      </c>
      <c r="E285" t="s">
        <v>311</v>
      </c>
    </row>
    <row r="288" spans="1:24" x14ac:dyDescent="0.15">
      <c r="A288" s="3" t="s">
        <v>724</v>
      </c>
      <c r="I288" s="4" t="s">
        <v>724</v>
      </c>
    </row>
    <row r="289" spans="1:24" s="4" customFormat="1" x14ac:dyDescent="0.15">
      <c r="A289" s="3" t="s">
        <v>10</v>
      </c>
      <c r="B289" s="3" t="s">
        <v>54</v>
      </c>
      <c r="C289" s="3"/>
      <c r="D289" s="2"/>
      <c r="E289" s="3" t="s">
        <v>100</v>
      </c>
      <c r="F289" s="8">
        <f>66/114</f>
        <v>0.57894736842105265</v>
      </c>
      <c r="G289" s="3"/>
      <c r="H289" s="3"/>
      <c r="I289" s="4" t="s">
        <v>10</v>
      </c>
      <c r="J289" s="4" t="s">
        <v>54</v>
      </c>
      <c r="M289" s="4" t="s">
        <v>129</v>
      </c>
      <c r="N289" s="10">
        <f>57/90</f>
        <v>0.6333333333333333</v>
      </c>
      <c r="Q289" s="2"/>
      <c r="R289" s="2"/>
      <c r="S289" s="2"/>
      <c r="T289" s="2"/>
      <c r="U289" s="2"/>
      <c r="V289" s="2"/>
      <c r="W289" s="2"/>
      <c r="X289" s="2"/>
    </row>
    <row r="290" spans="1:24" s="4" customFormat="1" x14ac:dyDescent="0.15">
      <c r="A290" s="3" t="s">
        <v>11</v>
      </c>
      <c r="B290" s="3" t="s">
        <v>101</v>
      </c>
      <c r="C290" s="3"/>
      <c r="D290" s="3"/>
      <c r="E290" s="3" t="s">
        <v>102</v>
      </c>
      <c r="F290" s="8">
        <f>45/114</f>
        <v>0.39473684210526316</v>
      </c>
      <c r="G290" s="3"/>
      <c r="H290" s="3"/>
      <c r="I290" s="4" t="s">
        <v>11</v>
      </c>
      <c r="J290" s="4" t="s">
        <v>56</v>
      </c>
      <c r="M290" s="4" t="s">
        <v>102</v>
      </c>
      <c r="N290" s="10">
        <f>45/90</f>
        <v>0.5</v>
      </c>
      <c r="Q290" s="2"/>
      <c r="R290" s="2"/>
      <c r="S290" s="2"/>
      <c r="T290" s="2"/>
      <c r="U290" s="2"/>
      <c r="V290" s="2"/>
      <c r="W290" s="2"/>
      <c r="X290" s="2"/>
    </row>
    <row r="291" spans="1:24" s="4" customFormat="1" x14ac:dyDescent="0.15">
      <c r="A291" s="3" t="s">
        <v>12</v>
      </c>
      <c r="B291" s="3" t="s">
        <v>56</v>
      </c>
      <c r="C291" s="3"/>
      <c r="D291" s="3"/>
      <c r="E291" s="3" t="s">
        <v>104</v>
      </c>
      <c r="F291" s="8">
        <f>43/114</f>
        <v>0.37719298245614036</v>
      </c>
      <c r="G291" s="3"/>
      <c r="H291" s="3"/>
      <c r="I291" s="4" t="s">
        <v>12</v>
      </c>
      <c r="J291" s="4" t="s">
        <v>60</v>
      </c>
      <c r="M291" s="4" t="s">
        <v>130</v>
      </c>
      <c r="N291" s="10">
        <f>39/90</f>
        <v>0.43333333333333335</v>
      </c>
      <c r="Q291" s="2"/>
      <c r="R291" s="2"/>
      <c r="S291" s="2"/>
      <c r="T291" s="2"/>
      <c r="U291" s="2"/>
      <c r="V291" s="2"/>
      <c r="W291" s="2"/>
      <c r="X291" s="2"/>
    </row>
    <row r="292" spans="1:24" s="4" customFormat="1" x14ac:dyDescent="0.15">
      <c r="A292" s="3" t="s">
        <v>13</v>
      </c>
      <c r="B292" s="3" t="s">
        <v>60</v>
      </c>
      <c r="C292" s="3"/>
      <c r="D292" s="3"/>
      <c r="E292" s="3" t="s">
        <v>103</v>
      </c>
      <c r="F292" s="8">
        <f>28/114</f>
        <v>0.24561403508771928</v>
      </c>
      <c r="G292" s="3"/>
      <c r="H292" s="3"/>
      <c r="I292" s="4" t="s">
        <v>13</v>
      </c>
      <c r="J292" s="4" t="s">
        <v>101</v>
      </c>
      <c r="M292" s="4" t="s">
        <v>131</v>
      </c>
      <c r="N292" s="10">
        <f>38/90</f>
        <v>0.42222222222222222</v>
      </c>
      <c r="Q292" s="2"/>
      <c r="R292" s="2"/>
      <c r="S292" s="2"/>
      <c r="T292" s="2"/>
      <c r="U292" s="2"/>
      <c r="V292" s="2"/>
      <c r="W292" s="2"/>
      <c r="X292" s="2"/>
    </row>
    <row r="293" spans="1:24" s="4" customFormat="1" x14ac:dyDescent="0.15">
      <c r="A293" s="3" t="s">
        <v>14</v>
      </c>
      <c r="B293" s="3" t="s">
        <v>63</v>
      </c>
      <c r="C293" s="3"/>
      <c r="D293" s="3"/>
      <c r="E293" s="3" t="s">
        <v>108</v>
      </c>
      <c r="F293" s="8">
        <f>23/114</f>
        <v>0.20175438596491227</v>
      </c>
      <c r="G293" s="3"/>
      <c r="H293" s="3"/>
      <c r="I293" s="4" t="s">
        <v>14</v>
      </c>
      <c r="J293" s="4" t="s">
        <v>66</v>
      </c>
      <c r="M293" s="4" t="s">
        <v>127</v>
      </c>
      <c r="N293" s="10">
        <f>30/90</f>
        <v>0.33333333333333331</v>
      </c>
      <c r="Q293" s="2"/>
      <c r="R293" s="2"/>
      <c r="S293" s="2"/>
      <c r="T293" s="2"/>
      <c r="U293" s="2"/>
      <c r="V293" s="2"/>
      <c r="W293" s="2"/>
      <c r="X293" s="2"/>
    </row>
    <row r="294" spans="1:24" s="4" customFormat="1" x14ac:dyDescent="0.15">
      <c r="A294" s="3" t="s">
        <v>15</v>
      </c>
      <c r="B294" s="3" t="s">
        <v>62</v>
      </c>
      <c r="C294" s="3"/>
      <c r="D294" s="3"/>
      <c r="E294" s="3" t="s">
        <v>75</v>
      </c>
      <c r="F294" s="8">
        <f>22/114</f>
        <v>0.19298245614035087</v>
      </c>
      <c r="G294" s="3"/>
      <c r="H294" s="3"/>
      <c r="I294" s="4" t="s">
        <v>15</v>
      </c>
      <c r="J294" s="4" t="s">
        <v>62</v>
      </c>
      <c r="M294" s="4" t="s">
        <v>99</v>
      </c>
      <c r="N294" s="10">
        <f>29/90</f>
        <v>0.32222222222222224</v>
      </c>
      <c r="Q294" s="2"/>
      <c r="R294" s="2"/>
      <c r="S294" s="2"/>
      <c r="T294" s="2"/>
      <c r="U294" s="2"/>
      <c r="V294" s="2"/>
      <c r="W294" s="2"/>
      <c r="X294" s="2"/>
    </row>
    <row r="295" spans="1:24" s="4" customFormat="1" x14ac:dyDescent="0.15">
      <c r="A295" s="3" t="s">
        <v>15</v>
      </c>
      <c r="B295" s="3" t="s">
        <v>65</v>
      </c>
      <c r="C295" s="3"/>
      <c r="D295" s="3"/>
      <c r="E295" s="3" t="s">
        <v>75</v>
      </c>
      <c r="F295" s="8">
        <f>22/114</f>
        <v>0.19298245614035087</v>
      </c>
      <c r="G295" s="3"/>
      <c r="H295" s="3"/>
      <c r="I295" s="4" t="s">
        <v>16</v>
      </c>
      <c r="J295" s="4" t="s">
        <v>65</v>
      </c>
      <c r="M295" s="4" t="s">
        <v>97</v>
      </c>
      <c r="N295" s="10">
        <f>26/90</f>
        <v>0.28888888888888886</v>
      </c>
      <c r="Q295" s="2"/>
      <c r="R295" s="2"/>
      <c r="S295" s="2"/>
      <c r="T295" s="2"/>
      <c r="U295" s="2"/>
      <c r="V295" s="2"/>
      <c r="W295" s="2"/>
      <c r="X295" s="2"/>
    </row>
    <row r="296" spans="1:24" s="4" customFormat="1" x14ac:dyDescent="0.15">
      <c r="A296" s="3" t="s">
        <v>17</v>
      </c>
      <c r="B296" s="3" t="s">
        <v>106</v>
      </c>
      <c r="C296" s="3"/>
      <c r="D296" s="3"/>
      <c r="E296" s="3" t="s">
        <v>23</v>
      </c>
      <c r="F296" s="8">
        <f>19/114</f>
        <v>0.16666666666666666</v>
      </c>
      <c r="G296" s="3"/>
      <c r="H296" s="3"/>
      <c r="I296" s="4" t="s">
        <v>16</v>
      </c>
      <c r="J296" s="4" t="s">
        <v>63</v>
      </c>
      <c r="M296" s="4" t="s">
        <v>97</v>
      </c>
      <c r="N296" s="10">
        <f>26/90</f>
        <v>0.28888888888888886</v>
      </c>
      <c r="Q296" s="2"/>
      <c r="R296" s="2"/>
      <c r="S296" s="2"/>
      <c r="T296" s="2"/>
      <c r="U296" s="2"/>
      <c r="V296" s="2"/>
      <c r="W296" s="2"/>
      <c r="X296" s="2"/>
    </row>
    <row r="297" spans="1:24" s="4" customFormat="1" x14ac:dyDescent="0.15">
      <c r="A297" s="3" t="s">
        <v>17</v>
      </c>
      <c r="B297" s="3" t="s">
        <v>105</v>
      </c>
      <c r="C297" s="3"/>
      <c r="D297" s="3"/>
      <c r="E297" s="3" t="s">
        <v>23</v>
      </c>
      <c r="F297" s="8">
        <f>19/114</f>
        <v>0.16666666666666666</v>
      </c>
      <c r="G297" s="3"/>
      <c r="H297" s="3"/>
      <c r="I297" s="4" t="s">
        <v>18</v>
      </c>
      <c r="J297" s="4" t="s">
        <v>70</v>
      </c>
      <c r="M297" s="4" t="s">
        <v>45</v>
      </c>
      <c r="N297" s="10">
        <f>25/90</f>
        <v>0.27777777777777779</v>
      </c>
      <c r="Q297" s="2"/>
      <c r="R297" s="2"/>
      <c r="S297" s="2"/>
      <c r="T297" s="2"/>
      <c r="U297" s="2"/>
      <c r="V297" s="2"/>
      <c r="W297" s="2"/>
      <c r="X297" s="2"/>
    </row>
    <row r="298" spans="1:24" s="4" customFormat="1" x14ac:dyDescent="0.15">
      <c r="A298" s="3" t="s">
        <v>19</v>
      </c>
      <c r="B298" s="3" t="s">
        <v>66</v>
      </c>
      <c r="C298" s="3"/>
      <c r="D298" s="3"/>
      <c r="E298" s="3" t="s">
        <v>109</v>
      </c>
      <c r="F298" s="8">
        <f>18/114</f>
        <v>0.15789473684210525</v>
      </c>
      <c r="G298" s="3"/>
      <c r="H298" s="3"/>
      <c r="I298" s="4" t="s">
        <v>19</v>
      </c>
      <c r="J298" s="4" t="s">
        <v>68</v>
      </c>
      <c r="M298" s="4" t="s">
        <v>126</v>
      </c>
      <c r="N298" s="10">
        <f>24/90</f>
        <v>0.26666666666666666</v>
      </c>
      <c r="Q298" s="2"/>
      <c r="R298" s="2"/>
      <c r="S298" s="2"/>
      <c r="T298" s="2"/>
      <c r="U298" s="2"/>
      <c r="V298" s="2"/>
      <c r="W298" s="2"/>
      <c r="X298" s="2"/>
    </row>
    <row r="299" spans="1:24" s="4" customFormat="1" x14ac:dyDescent="0.15">
      <c r="A299" s="3" t="s">
        <v>19</v>
      </c>
      <c r="B299" s="3" t="s">
        <v>68</v>
      </c>
      <c r="C299" s="3"/>
      <c r="D299" s="3"/>
      <c r="E299" s="3" t="s">
        <v>109</v>
      </c>
      <c r="F299" s="8">
        <f>18/114</f>
        <v>0.15789473684210525</v>
      </c>
      <c r="G299" s="3"/>
      <c r="H299" s="3"/>
      <c r="I299" s="4" t="s">
        <v>676</v>
      </c>
      <c r="J299" s="4" t="s">
        <v>106</v>
      </c>
      <c r="M299" s="4" t="s">
        <v>686</v>
      </c>
      <c r="N299" s="10">
        <f>21/90</f>
        <v>0.23333333333333334</v>
      </c>
      <c r="Q299" s="2"/>
      <c r="R299" s="2"/>
      <c r="S299" s="2"/>
      <c r="T299" s="2"/>
      <c r="U299" s="2"/>
      <c r="V299" s="2"/>
      <c r="W299" s="2"/>
      <c r="X299" s="2"/>
    </row>
    <row r="300" spans="1:24" s="4" customFormat="1" x14ac:dyDescent="0.15">
      <c r="A300" s="3" t="s">
        <v>729</v>
      </c>
      <c r="B300" s="3" t="s">
        <v>70</v>
      </c>
      <c r="C300" s="3"/>
      <c r="D300" s="3"/>
      <c r="E300" s="3" t="s">
        <v>726</v>
      </c>
      <c r="F300" s="8">
        <f>16/114</f>
        <v>0.14035087719298245</v>
      </c>
      <c r="G300" s="3"/>
      <c r="H300" s="3"/>
      <c r="I300" s="4" t="s">
        <v>729</v>
      </c>
      <c r="J300" s="17" t="s">
        <v>731</v>
      </c>
      <c r="M300" s="4" t="s">
        <v>98</v>
      </c>
      <c r="N300" s="10">
        <f>15/90</f>
        <v>0.16666666666666666</v>
      </c>
      <c r="Q300" s="2"/>
      <c r="R300" s="2"/>
      <c r="S300" s="2"/>
      <c r="T300" s="2"/>
      <c r="U300" s="2"/>
      <c r="V300" s="2"/>
      <c r="W300" s="2"/>
      <c r="X300" s="2"/>
    </row>
    <row r="301" spans="1:24" x14ac:dyDescent="0.15">
      <c r="A301" s="3" t="s">
        <v>732</v>
      </c>
      <c r="B301" s="16" t="s">
        <v>731</v>
      </c>
      <c r="E301" s="3" t="s">
        <v>33</v>
      </c>
      <c r="F301" s="8">
        <f>10/114</f>
        <v>8.771929824561403E-2</v>
      </c>
      <c r="I301" s="4" t="s">
        <v>732</v>
      </c>
      <c r="J301" s="4" t="s">
        <v>105</v>
      </c>
      <c r="M301" s="4" t="s">
        <v>25</v>
      </c>
      <c r="N301" s="10">
        <f>14/90</f>
        <v>0.15555555555555556</v>
      </c>
    </row>
    <row r="302" spans="1:24" x14ac:dyDescent="0.15">
      <c r="E302" s="3" t="s">
        <v>727</v>
      </c>
      <c r="M302" s="4" t="s">
        <v>728</v>
      </c>
    </row>
    <row r="306" spans="1:24" s="4" customFormat="1" x14ac:dyDescent="0.15">
      <c r="A306" s="3" t="s">
        <v>4</v>
      </c>
      <c r="B306" s="3"/>
      <c r="C306" s="3"/>
      <c r="D306" s="3"/>
      <c r="E306" s="3"/>
      <c r="F306" s="3"/>
      <c r="G306" s="3"/>
      <c r="H306" s="3"/>
      <c r="I306" s="4" t="s">
        <v>4</v>
      </c>
      <c r="Q306" s="2"/>
      <c r="R306" s="2"/>
      <c r="S306" s="2"/>
      <c r="T306" s="2"/>
      <c r="U306" s="2"/>
      <c r="V306" s="2"/>
      <c r="W306" s="2"/>
      <c r="X306" s="2"/>
    </row>
    <row r="307" spans="1:24" s="4" customFormat="1" x14ac:dyDescent="0.15">
      <c r="A307" s="3" t="s">
        <v>10</v>
      </c>
      <c r="B307" s="3" t="s">
        <v>77</v>
      </c>
      <c r="C307" s="3"/>
      <c r="D307" s="3" t="s">
        <v>23</v>
      </c>
      <c r="E307" s="3"/>
      <c r="F307" s="3"/>
      <c r="G307" s="3"/>
      <c r="H307" s="3"/>
      <c r="I307" s="4" t="s">
        <v>10</v>
      </c>
      <c r="J307" s="4" t="s">
        <v>72</v>
      </c>
      <c r="L307" s="4" t="s">
        <v>28</v>
      </c>
      <c r="Q307" s="2"/>
      <c r="R307" s="2"/>
      <c r="S307" s="2"/>
      <c r="T307" s="2"/>
      <c r="U307" s="2"/>
      <c r="V307" s="2"/>
      <c r="W307" s="2"/>
      <c r="X307" s="2"/>
    </row>
    <row r="308" spans="1:24" s="4" customFormat="1" x14ac:dyDescent="0.15">
      <c r="A308" t="s">
        <v>643</v>
      </c>
      <c r="B308">
        <v>35</v>
      </c>
      <c r="C308" s="2" t="s">
        <v>644</v>
      </c>
      <c r="D308" t="s">
        <v>648</v>
      </c>
      <c r="E308" t="s">
        <v>323</v>
      </c>
      <c r="F308" s="3"/>
      <c r="G308" s="3"/>
      <c r="H308" s="3"/>
      <c r="I308" t="s">
        <v>717</v>
      </c>
      <c r="J308">
        <v>52</v>
      </c>
      <c r="K308" s="2" t="s">
        <v>644</v>
      </c>
      <c r="L308" t="s">
        <v>708</v>
      </c>
      <c r="M308" t="s">
        <v>566</v>
      </c>
      <c r="Q308" s="2"/>
      <c r="R308" s="2"/>
      <c r="S308" s="2"/>
      <c r="T308" s="2"/>
      <c r="U308" s="2"/>
      <c r="V308" s="2"/>
      <c r="W308" s="2"/>
      <c r="X308" s="2"/>
    </row>
    <row r="309" spans="1:24" s="4" customFormat="1" x14ac:dyDescent="0.15">
      <c r="A309" t="s">
        <v>643</v>
      </c>
      <c r="B309">
        <v>53</v>
      </c>
      <c r="C309" s="2" t="s">
        <v>644</v>
      </c>
      <c r="D309" t="s">
        <v>647</v>
      </c>
      <c r="E309" t="s">
        <v>326</v>
      </c>
      <c r="F309" s="3"/>
      <c r="G309" s="3"/>
      <c r="H309" s="3"/>
      <c r="I309" t="s">
        <v>717</v>
      </c>
      <c r="J309">
        <v>48</v>
      </c>
      <c r="K309" s="2" t="s">
        <v>644</v>
      </c>
      <c r="L309" t="s">
        <v>645</v>
      </c>
      <c r="M309" t="s">
        <v>567</v>
      </c>
      <c r="Q309" s="2"/>
      <c r="R309" s="2"/>
      <c r="S309" s="2"/>
      <c r="T309" s="2"/>
      <c r="U309" s="2"/>
      <c r="V309" s="2"/>
      <c r="W309" s="2"/>
      <c r="X309" s="2"/>
    </row>
    <row r="310" spans="1:24" s="4" customFormat="1" x14ac:dyDescent="0.15">
      <c r="A310" t="s">
        <v>643</v>
      </c>
      <c r="B310">
        <v>45</v>
      </c>
      <c r="C310" s="2" t="s">
        <v>644</v>
      </c>
      <c r="D310" t="s">
        <v>645</v>
      </c>
      <c r="E310" t="s">
        <v>312</v>
      </c>
      <c r="F310" s="3"/>
      <c r="G310" s="3"/>
      <c r="H310" s="3"/>
      <c r="I310" t="s">
        <v>717</v>
      </c>
      <c r="J310">
        <v>35</v>
      </c>
      <c r="K310" s="2" t="s">
        <v>644</v>
      </c>
      <c r="L310" t="s">
        <v>645</v>
      </c>
      <c r="M310" t="s">
        <v>568</v>
      </c>
      <c r="Q310" s="2"/>
      <c r="R310" s="2"/>
      <c r="S310" s="2"/>
      <c r="T310" s="2"/>
      <c r="U310" s="2"/>
      <c r="V310" s="2"/>
      <c r="W310" s="2"/>
      <c r="X310" s="2"/>
    </row>
    <row r="311" spans="1:24" s="4" customFormat="1" x14ac:dyDescent="0.15">
      <c r="A311" t="s">
        <v>643</v>
      </c>
      <c r="B311">
        <v>58</v>
      </c>
      <c r="C311" s="2" t="s">
        <v>644</v>
      </c>
      <c r="D311" t="s">
        <v>711</v>
      </c>
      <c r="E311" t="s">
        <v>313</v>
      </c>
      <c r="F311" s="3"/>
      <c r="G311" s="3"/>
      <c r="H311" s="3"/>
      <c r="I311" t="s">
        <v>717</v>
      </c>
      <c r="J311">
        <v>35</v>
      </c>
      <c r="K311" s="2" t="s">
        <v>644</v>
      </c>
      <c r="L311" t="s">
        <v>645</v>
      </c>
      <c r="M311" t="s">
        <v>569</v>
      </c>
      <c r="Q311" s="2"/>
      <c r="R311" s="2"/>
      <c r="S311" s="2"/>
      <c r="T311" s="2"/>
      <c r="U311" s="2"/>
      <c r="V311" s="2"/>
      <c r="W311" s="2"/>
      <c r="X311" s="2"/>
    </row>
    <row r="312" spans="1:24" s="4" customFormat="1" x14ac:dyDescent="0.15">
      <c r="A312" t="s">
        <v>643</v>
      </c>
      <c r="B312">
        <v>46</v>
      </c>
      <c r="C312" s="2" t="s">
        <v>644</v>
      </c>
      <c r="D312" t="s">
        <v>710</v>
      </c>
      <c r="E312" t="s">
        <v>315</v>
      </c>
      <c r="F312" s="3"/>
      <c r="G312" s="3"/>
      <c r="H312" s="3"/>
      <c r="I312" t="s">
        <v>717</v>
      </c>
      <c r="J312">
        <v>60</v>
      </c>
      <c r="K312" s="2" t="s">
        <v>644</v>
      </c>
      <c r="L312" t="s">
        <v>647</v>
      </c>
      <c r="M312" t="s">
        <v>570</v>
      </c>
      <c r="Q312" s="2"/>
      <c r="R312" s="2"/>
      <c r="S312" s="2"/>
      <c r="T312" s="2"/>
      <c r="U312" s="2"/>
      <c r="V312" s="2"/>
      <c r="W312" s="2"/>
      <c r="X312" s="2"/>
    </row>
    <row r="313" spans="1:24" s="4" customFormat="1" x14ac:dyDescent="0.15">
      <c r="A313" t="s">
        <v>643</v>
      </c>
      <c r="B313">
        <v>37</v>
      </c>
      <c r="C313" s="2" t="s">
        <v>644</v>
      </c>
      <c r="D313" t="s">
        <v>711</v>
      </c>
      <c r="E313" t="s">
        <v>324</v>
      </c>
      <c r="F313" s="3"/>
      <c r="G313" s="3"/>
      <c r="H313" s="3"/>
      <c r="I313" t="s">
        <v>717</v>
      </c>
      <c r="J313">
        <v>37</v>
      </c>
      <c r="K313" s="2" t="s">
        <v>644</v>
      </c>
      <c r="L313" t="s">
        <v>645</v>
      </c>
      <c r="M313" t="s">
        <v>571</v>
      </c>
      <c r="Q313" s="2"/>
      <c r="R313" s="2"/>
      <c r="S313" s="2"/>
      <c r="T313" s="2"/>
      <c r="U313" s="2"/>
      <c r="V313" s="2"/>
      <c r="W313" s="2"/>
      <c r="X313" s="2"/>
    </row>
    <row r="314" spans="1:24" s="4" customFormat="1" x14ac:dyDescent="0.15">
      <c r="A314" t="s">
        <v>643</v>
      </c>
      <c r="B314">
        <v>44</v>
      </c>
      <c r="C314" s="2" t="s">
        <v>644</v>
      </c>
      <c r="D314" t="s">
        <v>645</v>
      </c>
      <c r="E314" t="s">
        <v>316</v>
      </c>
      <c r="F314" s="3"/>
      <c r="G314" s="3"/>
      <c r="H314" s="3"/>
      <c r="I314" t="s">
        <v>717</v>
      </c>
      <c r="J314">
        <v>50</v>
      </c>
      <c r="K314" s="2" t="s">
        <v>644</v>
      </c>
      <c r="L314" t="s">
        <v>708</v>
      </c>
      <c r="M314" t="s">
        <v>572</v>
      </c>
      <c r="Q314" s="2"/>
      <c r="R314" s="2"/>
      <c r="S314" s="2"/>
      <c r="T314" s="2"/>
      <c r="U314" s="2"/>
      <c r="V314" s="2"/>
      <c r="W314" s="2"/>
      <c r="X314" s="2"/>
    </row>
    <row r="315" spans="1:24" s="4" customFormat="1" x14ac:dyDescent="0.15">
      <c r="A315" t="s">
        <v>643</v>
      </c>
      <c r="B315">
        <v>31</v>
      </c>
      <c r="C315" s="2" t="s">
        <v>644</v>
      </c>
      <c r="D315" t="s">
        <v>645</v>
      </c>
      <c r="E315" t="s">
        <v>319</v>
      </c>
      <c r="F315" s="3"/>
      <c r="G315" s="3"/>
      <c r="H315" s="3"/>
      <c r="I315" t="s">
        <v>717</v>
      </c>
      <c r="J315">
        <v>60</v>
      </c>
      <c r="K315" s="2" t="s">
        <v>644</v>
      </c>
      <c r="L315" t="s">
        <v>709</v>
      </c>
      <c r="M315" t="s">
        <v>573</v>
      </c>
      <c r="Q315" s="2"/>
      <c r="R315" s="2"/>
      <c r="S315" s="2"/>
      <c r="T315" s="2"/>
      <c r="U315" s="2"/>
      <c r="V315" s="2"/>
      <c r="W315" s="2"/>
      <c r="X315" s="2"/>
    </row>
    <row r="316" spans="1:24" s="4" customFormat="1" x14ac:dyDescent="0.15">
      <c r="A316" t="s">
        <v>643</v>
      </c>
      <c r="B316">
        <v>44</v>
      </c>
      <c r="C316" s="2" t="s">
        <v>644</v>
      </c>
      <c r="D316" t="s">
        <v>650</v>
      </c>
      <c r="E316" t="s">
        <v>322</v>
      </c>
      <c r="F316" s="3"/>
      <c r="G316" s="3"/>
      <c r="H316" s="3"/>
      <c r="I316" t="s">
        <v>717</v>
      </c>
      <c r="J316">
        <v>49</v>
      </c>
      <c r="K316" s="2" t="s">
        <v>644</v>
      </c>
      <c r="L316" t="s">
        <v>709</v>
      </c>
      <c r="M316" t="s">
        <v>339</v>
      </c>
      <c r="Q316" s="2"/>
      <c r="R316" s="2"/>
      <c r="S316" s="2"/>
      <c r="T316" s="2"/>
      <c r="U316" s="2"/>
      <c r="V316" s="2"/>
      <c r="W316" s="2"/>
      <c r="X316" s="2"/>
    </row>
    <row r="317" spans="1:24" s="4" customFormat="1" x14ac:dyDescent="0.15">
      <c r="A317" t="s">
        <v>643</v>
      </c>
      <c r="B317">
        <v>39</v>
      </c>
      <c r="C317" s="2" t="s">
        <v>644</v>
      </c>
      <c r="D317" t="s">
        <v>645</v>
      </c>
      <c r="E317" t="s">
        <v>321</v>
      </c>
      <c r="F317" s="3"/>
      <c r="G317" s="3"/>
      <c r="H317" s="3"/>
      <c r="I317" t="s">
        <v>717</v>
      </c>
      <c r="J317">
        <v>60</v>
      </c>
      <c r="K317" s="2" t="s">
        <v>644</v>
      </c>
      <c r="L317" t="s">
        <v>647</v>
      </c>
      <c r="M317" t="s">
        <v>574</v>
      </c>
      <c r="Q317" s="2"/>
      <c r="R317" s="2"/>
      <c r="S317" s="2"/>
      <c r="T317" s="2"/>
      <c r="U317" s="2"/>
      <c r="V317" s="2"/>
      <c r="W317" s="2"/>
      <c r="X317" s="2"/>
    </row>
    <row r="318" spans="1:24" s="4" customFormat="1" x14ac:dyDescent="0.15">
      <c r="A318" t="s">
        <v>643</v>
      </c>
      <c r="B318">
        <v>54</v>
      </c>
      <c r="C318" s="2" t="s">
        <v>644</v>
      </c>
      <c r="D318" t="s">
        <v>647</v>
      </c>
      <c r="E318" t="s">
        <v>314</v>
      </c>
      <c r="F318" s="3"/>
      <c r="G318" s="3"/>
      <c r="H318" s="3"/>
      <c r="I318" t="s">
        <v>717</v>
      </c>
      <c r="J318">
        <v>32</v>
      </c>
      <c r="K318" s="2" t="s">
        <v>644</v>
      </c>
      <c r="L318" t="s">
        <v>709</v>
      </c>
      <c r="M318" t="s">
        <v>159</v>
      </c>
      <c r="Q318" s="2"/>
      <c r="R318" s="2"/>
      <c r="S318" s="2"/>
      <c r="T318" s="2"/>
      <c r="U318" s="2"/>
      <c r="V318" s="2"/>
      <c r="W318" s="2"/>
      <c r="X318" s="2"/>
    </row>
    <row r="319" spans="1:24" s="4" customFormat="1" x14ac:dyDescent="0.15">
      <c r="A319" t="s">
        <v>643</v>
      </c>
      <c r="B319">
        <v>39</v>
      </c>
      <c r="C319" s="2" t="s">
        <v>644</v>
      </c>
      <c r="D319" t="s">
        <v>645</v>
      </c>
      <c r="E319" t="s">
        <v>317</v>
      </c>
      <c r="F319" s="3"/>
      <c r="G319" s="3"/>
      <c r="H319" s="3"/>
      <c r="I319" t="s">
        <v>717</v>
      </c>
      <c r="J319">
        <v>31</v>
      </c>
      <c r="K319" s="2" t="s">
        <v>644</v>
      </c>
      <c r="L319" t="s">
        <v>708</v>
      </c>
      <c r="M319" t="s">
        <v>575</v>
      </c>
      <c r="Q319" s="2"/>
      <c r="R319" s="2"/>
      <c r="S319" s="2"/>
      <c r="T319" s="2"/>
      <c r="U319" s="2"/>
      <c r="V319" s="2"/>
      <c r="W319" s="2"/>
      <c r="X319" s="2"/>
    </row>
    <row r="320" spans="1:24" s="4" customFormat="1" x14ac:dyDescent="0.15">
      <c r="A320" t="s">
        <v>643</v>
      </c>
      <c r="B320">
        <v>34</v>
      </c>
      <c r="C320" s="2" t="s">
        <v>644</v>
      </c>
      <c r="D320" t="s">
        <v>645</v>
      </c>
      <c r="E320"/>
      <c r="F320" s="3"/>
      <c r="G320" s="3"/>
      <c r="H320" s="3"/>
      <c r="I320" t="s">
        <v>717</v>
      </c>
      <c r="J320">
        <v>50</v>
      </c>
      <c r="K320" s="2" t="s">
        <v>644</v>
      </c>
      <c r="L320" t="s">
        <v>708</v>
      </c>
      <c r="M320" t="s">
        <v>576</v>
      </c>
      <c r="Q320" s="2"/>
      <c r="R320" s="2"/>
      <c r="S320" s="2"/>
      <c r="T320" s="2"/>
      <c r="U320" s="2"/>
      <c r="V320" s="2"/>
      <c r="W320" s="2"/>
      <c r="X320" s="2"/>
    </row>
    <row r="321" spans="1:24" s="4" customFormat="1" x14ac:dyDescent="0.15">
      <c r="A321" t="s">
        <v>643</v>
      </c>
      <c r="B321">
        <v>33</v>
      </c>
      <c r="C321" s="2" t="s">
        <v>644</v>
      </c>
      <c r="D321" t="s">
        <v>645</v>
      </c>
      <c r="E321" t="s">
        <v>328</v>
      </c>
      <c r="F321" s="3"/>
      <c r="G321" s="3"/>
      <c r="H321" s="3"/>
      <c r="Q321" s="2"/>
      <c r="R321" s="2"/>
      <c r="S321" s="2"/>
      <c r="T321" s="2"/>
      <c r="U321" s="2"/>
      <c r="V321" s="2"/>
      <c r="W321" s="2"/>
      <c r="X321" s="2"/>
    </row>
    <row r="322" spans="1:24" s="4" customFormat="1" x14ac:dyDescent="0.15">
      <c r="A322" t="s">
        <v>643</v>
      </c>
      <c r="B322">
        <v>40</v>
      </c>
      <c r="C322" s="2" t="s">
        <v>644</v>
      </c>
      <c r="D322" t="s">
        <v>645</v>
      </c>
      <c r="E322" t="s">
        <v>320</v>
      </c>
      <c r="F322" s="3"/>
      <c r="G322" s="3"/>
      <c r="H322" s="3"/>
      <c r="Q322" s="2"/>
      <c r="R322" s="2"/>
      <c r="S322" s="2"/>
      <c r="T322" s="2"/>
      <c r="U322" s="2"/>
      <c r="V322" s="2"/>
      <c r="W322" s="2"/>
      <c r="X322" s="2"/>
    </row>
    <row r="323" spans="1:24" s="4" customFormat="1" x14ac:dyDescent="0.15">
      <c r="A323" t="s">
        <v>643</v>
      </c>
      <c r="B323">
        <v>53</v>
      </c>
      <c r="C323" s="2" t="s">
        <v>644</v>
      </c>
      <c r="D323" t="s">
        <v>645</v>
      </c>
      <c r="E323" t="s">
        <v>318</v>
      </c>
      <c r="F323" s="3"/>
      <c r="G323" s="3"/>
      <c r="H323" s="3"/>
      <c r="Q323" s="2"/>
      <c r="R323" s="2"/>
      <c r="S323" s="2"/>
      <c r="T323" s="2"/>
      <c r="U323" s="2"/>
      <c r="V323" s="2"/>
      <c r="W323" s="2"/>
      <c r="X323" s="2"/>
    </row>
    <row r="324" spans="1:24" s="4" customFormat="1" x14ac:dyDescent="0.15">
      <c r="A324" t="s">
        <v>643</v>
      </c>
      <c r="B324">
        <v>48</v>
      </c>
      <c r="C324" s="2" t="s">
        <v>644</v>
      </c>
      <c r="D324" t="s">
        <v>645</v>
      </c>
      <c r="E324" t="s">
        <v>241</v>
      </c>
      <c r="F324" s="3"/>
      <c r="G324" s="3"/>
      <c r="H324" s="3"/>
      <c r="Q324" s="2"/>
      <c r="R324" s="2"/>
      <c r="S324" s="2"/>
      <c r="T324" s="2"/>
      <c r="U324" s="2"/>
      <c r="V324" s="2"/>
      <c r="W324" s="2"/>
      <c r="X324" s="2"/>
    </row>
    <row r="325" spans="1:24" s="4" customFormat="1" x14ac:dyDescent="0.15">
      <c r="A325" t="s">
        <v>643</v>
      </c>
      <c r="B325">
        <v>38</v>
      </c>
      <c r="C325" s="2" t="s">
        <v>644</v>
      </c>
      <c r="D325" t="s">
        <v>645</v>
      </c>
      <c r="E325" t="s">
        <v>327</v>
      </c>
      <c r="F325" s="3"/>
      <c r="G325" s="3"/>
      <c r="H325" s="3"/>
      <c r="Q325" s="2"/>
      <c r="R325" s="2"/>
      <c r="S325" s="2"/>
      <c r="T325" s="2"/>
      <c r="U325" s="2"/>
      <c r="V325" s="2"/>
      <c r="W325" s="2"/>
      <c r="X325" s="2"/>
    </row>
    <row r="326" spans="1:24" s="4" customFormat="1" x14ac:dyDescent="0.15">
      <c r="A326" t="s">
        <v>643</v>
      </c>
      <c r="B326">
        <v>37</v>
      </c>
      <c r="C326" s="2" t="s">
        <v>644</v>
      </c>
      <c r="D326" t="s">
        <v>650</v>
      </c>
      <c r="E326" t="s">
        <v>325</v>
      </c>
      <c r="F326" s="3"/>
      <c r="G326" s="3"/>
      <c r="H326" s="3"/>
      <c r="Q326" s="2"/>
      <c r="R326" s="2"/>
      <c r="S326" s="2"/>
      <c r="T326" s="2"/>
      <c r="U326" s="2"/>
      <c r="V326" s="2"/>
      <c r="W326" s="2"/>
      <c r="X326" s="2"/>
    </row>
    <row r="327" spans="1:24" s="4" customFormat="1" x14ac:dyDescent="0.15">
      <c r="A327" s="3"/>
      <c r="B327" s="3"/>
      <c r="C327" s="3"/>
      <c r="D327" s="3"/>
      <c r="E327" s="3"/>
      <c r="F327" s="3"/>
      <c r="G327" s="3"/>
      <c r="H327" s="3"/>
      <c r="Q327" s="2"/>
      <c r="R327" s="2"/>
      <c r="S327" s="2"/>
      <c r="T327" s="2"/>
      <c r="U327" s="2"/>
      <c r="V327" s="2"/>
      <c r="W327" s="2"/>
      <c r="X327" s="2"/>
    </row>
    <row r="328" spans="1:24" s="4" customFormat="1" x14ac:dyDescent="0.15">
      <c r="A328" s="3" t="s">
        <v>10</v>
      </c>
      <c r="B328" s="3" t="s">
        <v>72</v>
      </c>
      <c r="C328" s="3"/>
      <c r="D328" s="3" t="s">
        <v>23</v>
      </c>
      <c r="E328" s="3"/>
      <c r="F328" s="3"/>
      <c r="G328" s="3"/>
      <c r="H328" s="3"/>
      <c r="I328" s="4" t="s">
        <v>11</v>
      </c>
      <c r="J328" s="4" t="s">
        <v>76</v>
      </c>
      <c r="L328" s="4" t="s">
        <v>25</v>
      </c>
      <c r="Q328" s="2"/>
      <c r="R328" s="2"/>
      <c r="S328" s="2"/>
      <c r="T328" s="2"/>
      <c r="U328" s="2"/>
      <c r="V328" s="2"/>
      <c r="W328" s="2"/>
      <c r="X328" s="2"/>
    </row>
    <row r="329" spans="1:24" s="4" customFormat="1" x14ac:dyDescent="0.15">
      <c r="A329" t="s">
        <v>643</v>
      </c>
      <c r="B329">
        <v>44</v>
      </c>
      <c r="C329" s="2" t="s">
        <v>644</v>
      </c>
      <c r="D329" t="s">
        <v>645</v>
      </c>
      <c r="E329" t="s">
        <v>341</v>
      </c>
      <c r="F329" s="3"/>
      <c r="G329" s="3"/>
      <c r="H329" s="3"/>
      <c r="I329" t="s">
        <v>717</v>
      </c>
      <c r="J329">
        <v>43</v>
      </c>
      <c r="K329" s="2" t="s">
        <v>644</v>
      </c>
      <c r="L329" t="s">
        <v>645</v>
      </c>
      <c r="M329" t="s">
        <v>317</v>
      </c>
      <c r="Q329" s="2"/>
      <c r="R329" s="2"/>
      <c r="S329" s="2"/>
      <c r="T329" s="2"/>
      <c r="U329" s="2"/>
      <c r="V329" s="2"/>
      <c r="W329" s="2"/>
      <c r="X329" s="2"/>
    </row>
    <row r="330" spans="1:24" s="4" customFormat="1" x14ac:dyDescent="0.15">
      <c r="A330" t="s">
        <v>643</v>
      </c>
      <c r="B330">
        <v>32</v>
      </c>
      <c r="C330" s="2" t="s">
        <v>644</v>
      </c>
      <c r="D330" t="s">
        <v>645</v>
      </c>
      <c r="E330" t="s">
        <v>330</v>
      </c>
      <c r="F330" s="3"/>
      <c r="G330" s="3"/>
      <c r="H330" s="3"/>
      <c r="I330" t="s">
        <v>717</v>
      </c>
      <c r="J330">
        <v>48</v>
      </c>
      <c r="K330" s="2" t="s">
        <v>644</v>
      </c>
      <c r="L330" t="s">
        <v>710</v>
      </c>
      <c r="M330" t="s">
        <v>600</v>
      </c>
      <c r="Q330" s="2"/>
      <c r="R330" s="2"/>
      <c r="S330" s="2"/>
      <c r="T330" s="2"/>
      <c r="U330" s="2"/>
      <c r="V330" s="2"/>
      <c r="W330" s="2"/>
      <c r="X330" s="2"/>
    </row>
    <row r="331" spans="1:24" s="4" customFormat="1" x14ac:dyDescent="0.15">
      <c r="A331" t="s">
        <v>643</v>
      </c>
      <c r="B331">
        <v>44</v>
      </c>
      <c r="C331" s="2" t="s">
        <v>644</v>
      </c>
      <c r="D331" t="s">
        <v>645</v>
      </c>
      <c r="E331" t="s">
        <v>344</v>
      </c>
      <c r="F331" s="3"/>
      <c r="G331" s="3"/>
      <c r="H331" s="3"/>
      <c r="I331" t="s">
        <v>717</v>
      </c>
      <c r="J331">
        <v>47</v>
      </c>
      <c r="K331" s="2" t="s">
        <v>644</v>
      </c>
      <c r="L331" t="s">
        <v>709</v>
      </c>
      <c r="M331" t="s">
        <v>339</v>
      </c>
      <c r="Q331" s="2"/>
      <c r="R331" s="2"/>
      <c r="S331" s="2"/>
      <c r="T331" s="2"/>
      <c r="U331" s="2"/>
      <c r="V331" s="2"/>
      <c r="W331" s="2"/>
      <c r="X331" s="2"/>
    </row>
    <row r="332" spans="1:24" s="4" customFormat="1" x14ac:dyDescent="0.15">
      <c r="A332" t="s">
        <v>643</v>
      </c>
      <c r="B332">
        <v>55</v>
      </c>
      <c r="C332" s="2" t="s">
        <v>644</v>
      </c>
      <c r="D332" t="s">
        <v>645</v>
      </c>
      <c r="E332" t="s">
        <v>335</v>
      </c>
      <c r="F332" s="3"/>
      <c r="G332" s="3"/>
      <c r="H332" s="3"/>
      <c r="I332" t="s">
        <v>717</v>
      </c>
      <c r="J332">
        <v>35</v>
      </c>
      <c r="K332" s="2" t="s">
        <v>644</v>
      </c>
      <c r="L332" t="s">
        <v>645</v>
      </c>
      <c r="M332" t="s">
        <v>603</v>
      </c>
      <c r="Q332" s="2"/>
      <c r="R332" s="2"/>
      <c r="S332" s="2"/>
      <c r="T332" s="2"/>
      <c r="U332" s="2"/>
      <c r="V332" s="2"/>
      <c r="W332" s="2"/>
      <c r="X332" s="2"/>
    </row>
    <row r="333" spans="1:24" s="4" customFormat="1" x14ac:dyDescent="0.15">
      <c r="A333" t="s">
        <v>643</v>
      </c>
      <c r="B333">
        <v>39</v>
      </c>
      <c r="C333" s="2" t="s">
        <v>644</v>
      </c>
      <c r="D333" t="s">
        <v>645</v>
      </c>
      <c r="E333"/>
      <c r="F333" s="3"/>
      <c r="G333" s="3"/>
      <c r="H333" s="3"/>
      <c r="I333" t="s">
        <v>717</v>
      </c>
      <c r="J333">
        <v>47</v>
      </c>
      <c r="K333" s="2" t="s">
        <v>644</v>
      </c>
      <c r="L333" t="s">
        <v>708</v>
      </c>
      <c r="M333" t="s">
        <v>159</v>
      </c>
      <c r="Q333" s="2"/>
      <c r="R333" s="2"/>
      <c r="S333" s="2"/>
      <c r="T333" s="2"/>
      <c r="U333" s="2"/>
      <c r="V333" s="2"/>
      <c r="W333" s="2"/>
      <c r="X333" s="2"/>
    </row>
    <row r="334" spans="1:24" s="4" customFormat="1" x14ac:dyDescent="0.15">
      <c r="A334" t="s">
        <v>643</v>
      </c>
      <c r="B334">
        <v>46</v>
      </c>
      <c r="C334" s="2" t="s">
        <v>644</v>
      </c>
      <c r="D334" t="s">
        <v>645</v>
      </c>
      <c r="E334" t="s">
        <v>159</v>
      </c>
      <c r="F334" s="3"/>
      <c r="G334" s="3"/>
      <c r="H334" s="3"/>
      <c r="I334" t="s">
        <v>717</v>
      </c>
      <c r="J334">
        <v>51</v>
      </c>
      <c r="K334" s="2" t="s">
        <v>644</v>
      </c>
      <c r="L334" t="s">
        <v>645</v>
      </c>
      <c r="M334" t="s">
        <v>601</v>
      </c>
      <c r="Q334" s="2"/>
      <c r="R334" s="2"/>
      <c r="S334" s="2"/>
      <c r="T334" s="2"/>
      <c r="U334" s="2"/>
      <c r="V334" s="2"/>
      <c r="W334" s="2"/>
      <c r="X334" s="2"/>
    </row>
    <row r="335" spans="1:24" s="4" customFormat="1" x14ac:dyDescent="0.15">
      <c r="A335" t="s">
        <v>643</v>
      </c>
      <c r="B335">
        <v>53</v>
      </c>
      <c r="C335" s="2" t="s">
        <v>644</v>
      </c>
      <c r="D335" t="s">
        <v>648</v>
      </c>
      <c r="E335" t="s">
        <v>343</v>
      </c>
      <c r="F335" s="3"/>
      <c r="G335" s="3"/>
      <c r="H335" s="3"/>
      <c r="I335" t="s">
        <v>717</v>
      </c>
      <c r="J335">
        <v>52</v>
      </c>
      <c r="K335" s="2" t="s">
        <v>644</v>
      </c>
      <c r="L335" t="s">
        <v>709</v>
      </c>
      <c r="M335" t="s">
        <v>602</v>
      </c>
      <c r="Q335" s="2"/>
      <c r="R335" s="2"/>
      <c r="S335" s="2"/>
      <c r="T335" s="2"/>
      <c r="U335" s="2"/>
      <c r="V335" s="2"/>
      <c r="W335" s="2"/>
      <c r="X335" s="2"/>
    </row>
    <row r="336" spans="1:24" s="4" customFormat="1" x14ac:dyDescent="0.15">
      <c r="A336" t="s">
        <v>643</v>
      </c>
      <c r="B336">
        <v>31</v>
      </c>
      <c r="C336" s="2" t="s">
        <v>644</v>
      </c>
      <c r="D336" t="s">
        <v>711</v>
      </c>
      <c r="E336" t="s">
        <v>331</v>
      </c>
      <c r="F336" s="3"/>
      <c r="G336" s="3"/>
      <c r="H336" s="3"/>
      <c r="I336" t="s">
        <v>717</v>
      </c>
      <c r="J336">
        <v>40</v>
      </c>
      <c r="K336" s="2" t="s">
        <v>644</v>
      </c>
      <c r="L336" t="s">
        <v>647</v>
      </c>
      <c r="M336" t="s">
        <v>604</v>
      </c>
      <c r="Q336" s="2"/>
      <c r="R336" s="2"/>
      <c r="S336" s="2"/>
      <c r="T336" s="2"/>
      <c r="U336" s="2"/>
      <c r="V336" s="2"/>
      <c r="W336" s="2"/>
      <c r="X336" s="2"/>
    </row>
    <row r="337" spans="1:24" s="4" customFormat="1" x14ac:dyDescent="0.15">
      <c r="A337" t="s">
        <v>643</v>
      </c>
      <c r="B337">
        <v>50</v>
      </c>
      <c r="C337" s="2" t="s">
        <v>644</v>
      </c>
      <c r="D337" t="s">
        <v>646</v>
      </c>
      <c r="E337" t="s">
        <v>339</v>
      </c>
      <c r="F337" s="3"/>
      <c r="G337" s="3"/>
      <c r="H337" s="3"/>
      <c r="I337" t="s">
        <v>717</v>
      </c>
      <c r="J337">
        <v>44</v>
      </c>
      <c r="K337" s="2" t="s">
        <v>644</v>
      </c>
      <c r="L337" t="s">
        <v>645</v>
      </c>
      <c r="M337" t="s">
        <v>588</v>
      </c>
      <c r="Q337" s="2"/>
      <c r="R337" s="2"/>
      <c r="S337" s="2"/>
      <c r="T337" s="2"/>
      <c r="U337" s="2"/>
      <c r="V337" s="2"/>
      <c r="W337" s="2"/>
      <c r="X337" s="2"/>
    </row>
    <row r="338" spans="1:24" s="4" customFormat="1" x14ac:dyDescent="0.15">
      <c r="A338" t="s">
        <v>643</v>
      </c>
      <c r="B338">
        <v>56</v>
      </c>
      <c r="C338" s="2" t="s">
        <v>644</v>
      </c>
      <c r="D338" t="s">
        <v>646</v>
      </c>
      <c r="E338" t="s">
        <v>329</v>
      </c>
      <c r="F338" s="3"/>
      <c r="G338" s="3"/>
      <c r="H338" s="3"/>
      <c r="I338" t="s">
        <v>717</v>
      </c>
      <c r="J338">
        <v>34</v>
      </c>
      <c r="K338" s="2" t="s">
        <v>644</v>
      </c>
      <c r="L338" t="s">
        <v>645</v>
      </c>
      <c r="M338" t="s">
        <v>586</v>
      </c>
      <c r="Q338" s="2"/>
      <c r="R338" s="2"/>
      <c r="S338" s="2"/>
      <c r="T338" s="2"/>
      <c r="U338" s="2"/>
      <c r="V338" s="2"/>
      <c r="W338" s="2"/>
      <c r="X338" s="2"/>
    </row>
    <row r="339" spans="1:24" s="4" customFormat="1" x14ac:dyDescent="0.15">
      <c r="A339" t="s">
        <v>643</v>
      </c>
      <c r="B339">
        <v>53</v>
      </c>
      <c r="C339" s="2" t="s">
        <v>644</v>
      </c>
      <c r="D339" t="s">
        <v>645</v>
      </c>
      <c r="E339" t="s">
        <v>334</v>
      </c>
      <c r="F339" s="3"/>
      <c r="G339" s="3"/>
      <c r="H339" s="3"/>
      <c r="I339" t="s">
        <v>717</v>
      </c>
      <c r="J339">
        <v>38</v>
      </c>
      <c r="K339" s="2" t="s">
        <v>644</v>
      </c>
      <c r="L339" t="s">
        <v>645</v>
      </c>
      <c r="M339" t="s">
        <v>379</v>
      </c>
      <c r="Q339" s="2"/>
      <c r="R339" s="2"/>
      <c r="S339" s="2"/>
      <c r="T339" s="2"/>
      <c r="U339" s="2"/>
      <c r="V339" s="2"/>
      <c r="W339" s="2"/>
      <c r="X339" s="2"/>
    </row>
    <row r="340" spans="1:24" s="4" customFormat="1" x14ac:dyDescent="0.15">
      <c r="A340" t="s">
        <v>643</v>
      </c>
      <c r="B340">
        <v>57</v>
      </c>
      <c r="C340" s="2" t="s">
        <v>644</v>
      </c>
      <c r="D340" t="s">
        <v>647</v>
      </c>
      <c r="E340" t="s">
        <v>336</v>
      </c>
      <c r="F340" s="3"/>
      <c r="G340" s="3"/>
      <c r="H340" s="3"/>
      <c r="I340" t="s">
        <v>717</v>
      </c>
      <c r="J340">
        <v>52</v>
      </c>
      <c r="K340" s="2" t="s">
        <v>644</v>
      </c>
      <c r="L340" t="s">
        <v>648</v>
      </c>
      <c r="M340" t="s">
        <v>721</v>
      </c>
      <c r="Q340" s="2"/>
      <c r="R340" s="2"/>
      <c r="S340" s="2"/>
      <c r="T340" s="2"/>
      <c r="U340" s="2"/>
      <c r="V340" s="2"/>
      <c r="W340" s="2"/>
      <c r="X340" s="2"/>
    </row>
    <row r="341" spans="1:24" s="4" customFormat="1" x14ac:dyDescent="0.15">
      <c r="A341" t="s">
        <v>643</v>
      </c>
      <c r="B341">
        <v>51</v>
      </c>
      <c r="C341" s="2" t="s">
        <v>644</v>
      </c>
      <c r="D341" t="s">
        <v>645</v>
      </c>
      <c r="E341" t="s">
        <v>314</v>
      </c>
      <c r="F341" s="3"/>
      <c r="G341" s="3"/>
      <c r="H341" s="3"/>
      <c r="I341" t="s">
        <v>717</v>
      </c>
      <c r="J341">
        <v>31</v>
      </c>
      <c r="K341" s="2" t="s">
        <v>644</v>
      </c>
      <c r="L341" t="s">
        <v>646</v>
      </c>
      <c r="M341" t="s">
        <v>587</v>
      </c>
      <c r="Q341" s="2"/>
      <c r="R341" s="2"/>
      <c r="S341" s="2"/>
      <c r="T341" s="2"/>
      <c r="U341" s="2"/>
      <c r="V341" s="2"/>
      <c r="W341" s="2"/>
      <c r="X341" s="2"/>
    </row>
    <row r="342" spans="1:24" s="4" customFormat="1" x14ac:dyDescent="0.15">
      <c r="A342" t="s">
        <v>643</v>
      </c>
      <c r="B342">
        <v>56</v>
      </c>
      <c r="C342" s="2" t="s">
        <v>644</v>
      </c>
      <c r="D342" t="s">
        <v>646</v>
      </c>
      <c r="E342" t="s">
        <v>342</v>
      </c>
      <c r="F342" s="3"/>
      <c r="G342" s="3"/>
      <c r="H342" s="3"/>
      <c r="I342" t="s">
        <v>717</v>
      </c>
      <c r="J342">
        <v>57</v>
      </c>
      <c r="K342" s="2" t="s">
        <v>644</v>
      </c>
      <c r="L342" t="s">
        <v>708</v>
      </c>
      <c r="M342" t="s">
        <v>585</v>
      </c>
      <c r="Q342" s="2"/>
      <c r="R342" s="2"/>
      <c r="S342" s="2"/>
      <c r="T342" s="2"/>
      <c r="U342" s="2"/>
      <c r="V342" s="2"/>
      <c r="W342" s="2"/>
      <c r="X342" s="2"/>
    </row>
    <row r="343" spans="1:24" s="4" customFormat="1" x14ac:dyDescent="0.15">
      <c r="A343" t="s">
        <v>643</v>
      </c>
      <c r="B343">
        <v>43</v>
      </c>
      <c r="C343" s="2" t="s">
        <v>644</v>
      </c>
      <c r="D343" t="s">
        <v>645</v>
      </c>
      <c r="E343" t="s">
        <v>337</v>
      </c>
      <c r="F343" s="3"/>
      <c r="G343" s="3"/>
      <c r="H343" s="3"/>
      <c r="Q343" s="2"/>
      <c r="R343" s="2"/>
      <c r="S343" s="2"/>
      <c r="T343" s="2"/>
      <c r="U343" s="2"/>
      <c r="V343" s="2"/>
      <c r="W343" s="2"/>
      <c r="X343" s="2"/>
    </row>
    <row r="344" spans="1:24" s="4" customFormat="1" x14ac:dyDescent="0.15">
      <c r="A344" t="s">
        <v>643</v>
      </c>
      <c r="B344">
        <v>60</v>
      </c>
      <c r="C344" s="2" t="s">
        <v>644</v>
      </c>
      <c r="D344" t="s">
        <v>645</v>
      </c>
      <c r="E344" t="s">
        <v>332</v>
      </c>
      <c r="F344" s="3"/>
      <c r="G344" s="3"/>
      <c r="H344" s="3"/>
      <c r="Q344" s="2"/>
      <c r="R344" s="2"/>
      <c r="S344" s="2"/>
      <c r="T344" s="2"/>
      <c r="U344" s="2"/>
      <c r="V344" s="2"/>
      <c r="W344" s="2"/>
      <c r="X344" s="2"/>
    </row>
    <row r="345" spans="1:24" s="4" customFormat="1" x14ac:dyDescent="0.15">
      <c r="A345" t="s">
        <v>643</v>
      </c>
      <c r="B345">
        <v>44</v>
      </c>
      <c r="C345" s="2" t="s">
        <v>644</v>
      </c>
      <c r="D345" t="s">
        <v>645</v>
      </c>
      <c r="E345" t="s">
        <v>333</v>
      </c>
      <c r="F345" s="3"/>
      <c r="G345" s="3"/>
      <c r="H345" s="3"/>
      <c r="Q345" s="2"/>
      <c r="R345" s="2"/>
      <c r="S345" s="2"/>
      <c r="T345" s="2"/>
      <c r="U345" s="2"/>
      <c r="V345" s="2"/>
      <c r="W345" s="2"/>
      <c r="X345" s="2"/>
    </row>
    <row r="346" spans="1:24" s="4" customFormat="1" x14ac:dyDescent="0.15">
      <c r="A346" t="s">
        <v>643</v>
      </c>
      <c r="B346">
        <v>55</v>
      </c>
      <c r="C346" s="2" t="s">
        <v>644</v>
      </c>
      <c r="D346" t="s">
        <v>645</v>
      </c>
      <c r="E346" t="s">
        <v>340</v>
      </c>
      <c r="F346" s="3"/>
      <c r="G346" s="3"/>
      <c r="H346" s="3"/>
      <c r="Q346" s="2"/>
      <c r="R346" s="2"/>
      <c r="S346" s="2"/>
      <c r="T346" s="2"/>
      <c r="U346" s="2"/>
      <c r="V346" s="2"/>
      <c r="W346" s="2"/>
      <c r="X346" s="2"/>
    </row>
    <row r="347" spans="1:24" s="4" customFormat="1" x14ac:dyDescent="0.15">
      <c r="A347" t="s">
        <v>643</v>
      </c>
      <c r="B347">
        <v>42</v>
      </c>
      <c r="C347" s="2" t="s">
        <v>644</v>
      </c>
      <c r="D347" t="s">
        <v>645</v>
      </c>
      <c r="E347" t="s">
        <v>338</v>
      </c>
      <c r="F347" s="3"/>
      <c r="G347" s="3"/>
      <c r="H347" s="3"/>
      <c r="Q347" s="2"/>
      <c r="R347" s="2"/>
      <c r="S347" s="2"/>
      <c r="T347" s="2"/>
      <c r="U347" s="2"/>
      <c r="V347" s="2"/>
      <c r="W347" s="2"/>
      <c r="X347" s="2"/>
    </row>
    <row r="348" spans="1:24" s="4" customFormat="1" x14ac:dyDescent="0.15">
      <c r="A348" s="3"/>
      <c r="B348" s="3"/>
      <c r="C348" s="3"/>
      <c r="D348" s="3"/>
      <c r="E348" s="3"/>
      <c r="F348" s="3"/>
      <c r="G348" s="3"/>
      <c r="H348" s="3"/>
      <c r="Q348" s="2"/>
      <c r="R348" s="2"/>
      <c r="S348" s="2"/>
      <c r="T348" s="2"/>
      <c r="U348" s="2"/>
      <c r="V348" s="2"/>
      <c r="W348" s="2"/>
      <c r="X348" s="2"/>
    </row>
    <row r="349" spans="1:24" s="4" customFormat="1" x14ac:dyDescent="0.15">
      <c r="A349" s="3" t="s">
        <v>12</v>
      </c>
      <c r="B349" s="3" t="s">
        <v>76</v>
      </c>
      <c r="C349" s="3"/>
      <c r="D349" s="3" t="s">
        <v>726</v>
      </c>
      <c r="E349" s="3"/>
      <c r="F349" s="3"/>
      <c r="G349" s="3"/>
      <c r="H349" s="3"/>
      <c r="I349" s="4" t="s">
        <v>12</v>
      </c>
      <c r="J349" s="4" t="s">
        <v>110</v>
      </c>
      <c r="L349" s="4" t="s">
        <v>33</v>
      </c>
      <c r="Q349" s="2"/>
      <c r="R349" s="2"/>
      <c r="S349" s="2"/>
      <c r="T349" s="2"/>
      <c r="U349" s="2"/>
      <c r="V349" s="2"/>
      <c r="W349" s="2"/>
      <c r="X349" s="2"/>
    </row>
    <row r="350" spans="1:24" s="4" customFormat="1" x14ac:dyDescent="0.15">
      <c r="A350" t="s">
        <v>643</v>
      </c>
      <c r="B350">
        <v>36</v>
      </c>
      <c r="C350" s="2" t="s">
        <v>644</v>
      </c>
      <c r="D350" t="s">
        <v>645</v>
      </c>
      <c r="E350" t="s">
        <v>349</v>
      </c>
      <c r="F350" s="3"/>
      <c r="G350" s="3"/>
      <c r="H350" s="3"/>
      <c r="I350" t="s">
        <v>717</v>
      </c>
      <c r="J350">
        <v>53</v>
      </c>
      <c r="K350" s="2" t="s">
        <v>644</v>
      </c>
      <c r="L350" t="s">
        <v>645</v>
      </c>
      <c r="M350" t="s">
        <v>584</v>
      </c>
      <c r="Q350" s="2"/>
      <c r="R350" s="2"/>
      <c r="S350" s="2"/>
      <c r="T350" s="2"/>
      <c r="U350" s="2"/>
      <c r="V350" s="2"/>
      <c r="W350" s="2"/>
      <c r="X350" s="2"/>
    </row>
    <row r="351" spans="1:24" s="4" customFormat="1" x14ac:dyDescent="0.15">
      <c r="A351" t="s">
        <v>643</v>
      </c>
      <c r="B351">
        <v>38</v>
      </c>
      <c r="C351" s="2" t="s">
        <v>644</v>
      </c>
      <c r="D351" t="s">
        <v>645</v>
      </c>
      <c r="E351" t="s">
        <v>159</v>
      </c>
      <c r="F351" s="3"/>
      <c r="G351" s="3"/>
      <c r="H351" s="3"/>
      <c r="I351" t="s">
        <v>717</v>
      </c>
      <c r="J351">
        <v>38</v>
      </c>
      <c r="K351" s="2" t="s">
        <v>644</v>
      </c>
      <c r="L351" t="s">
        <v>709</v>
      </c>
      <c r="M351" t="s">
        <v>578</v>
      </c>
      <c r="Q351" s="2"/>
      <c r="R351" s="2"/>
      <c r="S351" s="2"/>
      <c r="T351" s="2"/>
      <c r="U351" s="2"/>
      <c r="V351" s="2"/>
      <c r="W351" s="2"/>
      <c r="X351" s="2"/>
    </row>
    <row r="352" spans="1:24" s="4" customFormat="1" x14ac:dyDescent="0.15">
      <c r="A352" t="s">
        <v>643</v>
      </c>
      <c r="B352">
        <v>59</v>
      </c>
      <c r="C352" s="2" t="s">
        <v>644</v>
      </c>
      <c r="D352" t="s">
        <v>646</v>
      </c>
      <c r="E352" t="s">
        <v>261</v>
      </c>
      <c r="F352" s="3"/>
      <c r="G352" s="3"/>
      <c r="H352" s="3"/>
      <c r="I352" t="s">
        <v>717</v>
      </c>
      <c r="J352">
        <v>39</v>
      </c>
      <c r="K352" s="2" t="s">
        <v>644</v>
      </c>
      <c r="L352" t="s">
        <v>708</v>
      </c>
      <c r="M352" t="s">
        <v>581</v>
      </c>
      <c r="Q352" s="2"/>
      <c r="R352" s="2"/>
      <c r="S352" s="2"/>
      <c r="T352" s="2"/>
      <c r="U352" s="2"/>
      <c r="V352" s="2"/>
      <c r="W352" s="2"/>
      <c r="X352" s="2"/>
    </row>
    <row r="353" spans="1:24" s="4" customFormat="1" x14ac:dyDescent="0.15">
      <c r="A353" t="s">
        <v>643</v>
      </c>
      <c r="B353">
        <v>37</v>
      </c>
      <c r="C353" s="2" t="s">
        <v>644</v>
      </c>
      <c r="D353" t="s">
        <v>645</v>
      </c>
      <c r="E353" t="s">
        <v>354</v>
      </c>
      <c r="F353" s="3"/>
      <c r="G353" s="3"/>
      <c r="H353" s="3"/>
      <c r="I353" t="s">
        <v>717</v>
      </c>
      <c r="J353">
        <v>31</v>
      </c>
      <c r="K353" s="2" t="s">
        <v>644</v>
      </c>
      <c r="L353" t="s">
        <v>708</v>
      </c>
      <c r="M353" t="s">
        <v>579</v>
      </c>
      <c r="Q353" s="2"/>
      <c r="R353" s="2"/>
      <c r="S353" s="2"/>
      <c r="T353" s="2"/>
      <c r="U353" s="2"/>
      <c r="V353" s="2"/>
      <c r="W353" s="2"/>
      <c r="X353" s="2"/>
    </row>
    <row r="354" spans="1:24" s="4" customFormat="1" x14ac:dyDescent="0.15">
      <c r="A354" t="s">
        <v>643</v>
      </c>
      <c r="B354">
        <v>58</v>
      </c>
      <c r="C354" s="2" t="s">
        <v>644</v>
      </c>
      <c r="D354" t="s">
        <v>645</v>
      </c>
      <c r="E354" t="s">
        <v>348</v>
      </c>
      <c r="F354" s="3"/>
      <c r="G354" s="3"/>
      <c r="H354" s="3"/>
      <c r="I354" t="s">
        <v>717</v>
      </c>
      <c r="J354">
        <v>45</v>
      </c>
      <c r="K354" s="2" t="s">
        <v>644</v>
      </c>
      <c r="L354" t="s">
        <v>709</v>
      </c>
      <c r="M354" t="s">
        <v>580</v>
      </c>
      <c r="Q354" s="2"/>
      <c r="R354" s="2"/>
      <c r="S354" s="2"/>
      <c r="T354" s="2"/>
      <c r="U354" s="2"/>
      <c r="V354" s="2"/>
      <c r="W354" s="2"/>
      <c r="X354" s="2"/>
    </row>
    <row r="355" spans="1:24" s="4" customFormat="1" x14ac:dyDescent="0.15">
      <c r="A355" t="s">
        <v>643</v>
      </c>
      <c r="B355">
        <v>56</v>
      </c>
      <c r="C355" s="2" t="s">
        <v>644</v>
      </c>
      <c r="D355" t="s">
        <v>645</v>
      </c>
      <c r="E355" t="s">
        <v>350</v>
      </c>
      <c r="F355" s="3"/>
      <c r="G355" s="3"/>
      <c r="H355" s="3"/>
      <c r="I355" t="s">
        <v>717</v>
      </c>
      <c r="J355">
        <v>39</v>
      </c>
      <c r="K355" s="2" t="s">
        <v>644</v>
      </c>
      <c r="L355" t="s">
        <v>648</v>
      </c>
      <c r="M355" t="s">
        <v>582</v>
      </c>
      <c r="Q355" s="2"/>
      <c r="R355" s="2"/>
      <c r="S355" s="2"/>
      <c r="T355" s="2"/>
      <c r="U355" s="2"/>
      <c r="V355" s="2"/>
      <c r="W355" s="2"/>
      <c r="X355" s="2"/>
    </row>
    <row r="356" spans="1:24" s="4" customFormat="1" x14ac:dyDescent="0.15">
      <c r="A356" t="s">
        <v>643</v>
      </c>
      <c r="B356">
        <v>46</v>
      </c>
      <c r="C356" s="2" t="s">
        <v>644</v>
      </c>
      <c r="D356" t="s">
        <v>647</v>
      </c>
      <c r="E356" t="s">
        <v>346</v>
      </c>
      <c r="F356" s="3"/>
      <c r="G356" s="3"/>
      <c r="H356" s="3"/>
      <c r="I356" t="s">
        <v>717</v>
      </c>
      <c r="J356">
        <v>43</v>
      </c>
      <c r="K356" s="2" t="s">
        <v>644</v>
      </c>
      <c r="L356" t="s">
        <v>645</v>
      </c>
      <c r="M356" t="s">
        <v>577</v>
      </c>
      <c r="Q356" s="2"/>
      <c r="R356" s="2"/>
      <c r="S356" s="2"/>
      <c r="T356" s="2"/>
      <c r="U356" s="2"/>
      <c r="V356" s="2"/>
      <c r="W356" s="2"/>
      <c r="X356" s="2"/>
    </row>
    <row r="357" spans="1:24" s="4" customFormat="1" x14ac:dyDescent="0.15">
      <c r="A357" t="s">
        <v>643</v>
      </c>
      <c r="B357">
        <v>40</v>
      </c>
      <c r="C357" s="2" t="s">
        <v>644</v>
      </c>
      <c r="D357" t="s">
        <v>645</v>
      </c>
      <c r="E357" t="s">
        <v>353</v>
      </c>
      <c r="F357" s="3"/>
      <c r="G357" s="3"/>
      <c r="H357" s="3"/>
      <c r="I357" t="s">
        <v>717</v>
      </c>
      <c r="J357">
        <v>53</v>
      </c>
      <c r="K357" s="2" t="s">
        <v>644</v>
      </c>
      <c r="L357" t="s">
        <v>708</v>
      </c>
      <c r="M357" t="s">
        <v>583</v>
      </c>
      <c r="Q357" s="2"/>
      <c r="R357" s="2"/>
      <c r="S357" s="2"/>
      <c r="T357" s="2"/>
      <c r="U357" s="2"/>
      <c r="V357" s="2"/>
      <c r="W357" s="2"/>
      <c r="X357" s="2"/>
    </row>
    <row r="358" spans="1:24" s="4" customFormat="1" x14ac:dyDescent="0.15">
      <c r="A358" t="s">
        <v>643</v>
      </c>
      <c r="B358">
        <v>55</v>
      </c>
      <c r="C358" s="2" t="s">
        <v>644</v>
      </c>
      <c r="D358" t="s">
        <v>710</v>
      </c>
      <c r="E358" t="s">
        <v>345</v>
      </c>
      <c r="F358" s="3"/>
      <c r="G358" s="3"/>
      <c r="H358" s="3"/>
      <c r="I358" t="s">
        <v>717</v>
      </c>
      <c r="J358">
        <v>39</v>
      </c>
      <c r="K358" s="2" t="s">
        <v>644</v>
      </c>
      <c r="L358" t="s">
        <v>709</v>
      </c>
      <c r="M358"/>
      <c r="Q358" s="2"/>
      <c r="R358" s="2"/>
      <c r="S358" s="2"/>
      <c r="T358" s="2"/>
      <c r="U358" s="2"/>
      <c r="V358" s="2"/>
      <c r="W358" s="2"/>
      <c r="X358" s="2"/>
    </row>
    <row r="359" spans="1:24" s="4" customFormat="1" x14ac:dyDescent="0.15">
      <c r="A359" t="s">
        <v>643</v>
      </c>
      <c r="B359">
        <v>54</v>
      </c>
      <c r="C359" s="2" t="s">
        <v>644</v>
      </c>
      <c r="D359" t="s">
        <v>646</v>
      </c>
      <c r="E359" t="s">
        <v>352</v>
      </c>
      <c r="F359" s="3"/>
      <c r="G359" s="3"/>
      <c r="H359" s="3"/>
      <c r="I359" t="s">
        <v>717</v>
      </c>
      <c r="J359">
        <v>50</v>
      </c>
      <c r="K359" s="2" t="s">
        <v>644</v>
      </c>
      <c r="L359" t="s">
        <v>709</v>
      </c>
      <c r="M359" t="s">
        <v>151</v>
      </c>
      <c r="Q359" s="2"/>
      <c r="R359" s="2"/>
      <c r="S359" s="2"/>
      <c r="T359" s="2"/>
      <c r="U359" s="2"/>
      <c r="V359" s="2"/>
      <c r="W359" s="2"/>
      <c r="X359" s="2"/>
    </row>
    <row r="360" spans="1:24" s="4" customFormat="1" x14ac:dyDescent="0.15">
      <c r="A360" t="s">
        <v>643</v>
      </c>
      <c r="B360">
        <v>41</v>
      </c>
      <c r="C360" s="2" t="s">
        <v>644</v>
      </c>
      <c r="D360" t="s">
        <v>645</v>
      </c>
      <c r="E360" t="s">
        <v>355</v>
      </c>
      <c r="F360" s="3"/>
      <c r="G360" s="3"/>
      <c r="H360" s="3"/>
      <c r="Q360" s="2"/>
      <c r="R360" s="2"/>
      <c r="S360" s="2"/>
      <c r="T360" s="2"/>
      <c r="U360" s="2"/>
      <c r="V360" s="2"/>
      <c r="W360" s="2"/>
      <c r="X360" s="2"/>
    </row>
    <row r="361" spans="1:24" s="4" customFormat="1" x14ac:dyDescent="0.15">
      <c r="A361" t="s">
        <v>643</v>
      </c>
      <c r="B361">
        <v>57</v>
      </c>
      <c r="C361" s="2" t="s">
        <v>644</v>
      </c>
      <c r="D361" t="s">
        <v>647</v>
      </c>
      <c r="E361" t="s">
        <v>351</v>
      </c>
      <c r="F361" s="3"/>
      <c r="G361" s="3"/>
      <c r="H361" s="3"/>
      <c r="Q361" s="2"/>
      <c r="R361" s="2"/>
      <c r="S361" s="2"/>
      <c r="T361" s="2"/>
      <c r="U361" s="2"/>
      <c r="V361" s="2"/>
      <c r="W361" s="2"/>
      <c r="X361" s="2"/>
    </row>
    <row r="362" spans="1:24" s="4" customFormat="1" x14ac:dyDescent="0.15">
      <c r="A362" t="s">
        <v>643</v>
      </c>
      <c r="B362">
        <v>30</v>
      </c>
      <c r="C362" s="2" t="s">
        <v>644</v>
      </c>
      <c r="D362" t="s">
        <v>645</v>
      </c>
      <c r="E362" t="s">
        <v>356</v>
      </c>
      <c r="F362" s="3"/>
      <c r="G362" s="3"/>
      <c r="H362" s="3"/>
      <c r="Q362" s="2"/>
      <c r="R362" s="2"/>
      <c r="S362" s="2"/>
      <c r="T362" s="2"/>
      <c r="U362" s="2"/>
      <c r="V362" s="2"/>
      <c r="W362" s="2"/>
      <c r="X362" s="2"/>
    </row>
    <row r="363" spans="1:24" s="4" customFormat="1" x14ac:dyDescent="0.15">
      <c r="A363" t="s">
        <v>643</v>
      </c>
      <c r="B363">
        <v>55</v>
      </c>
      <c r="C363" s="2" t="s">
        <v>644</v>
      </c>
      <c r="D363" t="s">
        <v>645</v>
      </c>
      <c r="E363" t="s">
        <v>347</v>
      </c>
      <c r="F363" s="3"/>
      <c r="G363" s="3"/>
      <c r="H363" s="3"/>
      <c r="Q363" s="2"/>
      <c r="R363" s="2"/>
      <c r="S363" s="2"/>
      <c r="T363" s="2"/>
      <c r="U363" s="2"/>
      <c r="V363" s="2"/>
      <c r="W363" s="2"/>
      <c r="X363" s="2"/>
    </row>
    <row r="364" spans="1:24" s="4" customFormat="1" x14ac:dyDescent="0.15">
      <c r="A364" t="s">
        <v>643</v>
      </c>
      <c r="B364">
        <v>34</v>
      </c>
      <c r="C364" s="2" t="s">
        <v>644</v>
      </c>
      <c r="D364" t="s">
        <v>645</v>
      </c>
      <c r="E364" t="s">
        <v>183</v>
      </c>
      <c r="F364" s="3"/>
      <c r="G364" s="3"/>
      <c r="H364" s="3"/>
      <c r="Q364" s="2"/>
      <c r="R364" s="2"/>
      <c r="S364" s="2"/>
      <c r="T364" s="2"/>
      <c r="U364" s="2"/>
      <c r="V364" s="2"/>
      <c r="W364" s="2"/>
      <c r="X364" s="2"/>
    </row>
    <row r="365" spans="1:24" s="4" customFormat="1" x14ac:dyDescent="0.15">
      <c r="A365" t="s">
        <v>643</v>
      </c>
      <c r="B365">
        <v>49</v>
      </c>
      <c r="C365" s="2" t="s">
        <v>644</v>
      </c>
      <c r="D365" t="s">
        <v>645</v>
      </c>
      <c r="E365" t="s">
        <v>380</v>
      </c>
      <c r="F365" s="3"/>
      <c r="G365" s="3"/>
      <c r="H365" s="3"/>
      <c r="Q365" s="2"/>
      <c r="R365" s="2"/>
      <c r="S365" s="2"/>
      <c r="T365" s="2"/>
      <c r="U365" s="2"/>
      <c r="V365" s="2"/>
      <c r="W365" s="2"/>
      <c r="X365" s="2"/>
    </row>
    <row r="366" spans="1:24" s="4" customFormat="1" x14ac:dyDescent="0.15">
      <c r="A366"/>
      <c r="B366"/>
      <c r="C366" s="2"/>
      <c r="D366"/>
      <c r="E366"/>
      <c r="F366" s="3"/>
      <c r="G366" s="3"/>
      <c r="H366" s="3"/>
      <c r="Q366" s="2"/>
      <c r="R366" s="2"/>
      <c r="S366" s="2"/>
      <c r="T366" s="2"/>
      <c r="U366" s="2"/>
      <c r="V366" s="2"/>
      <c r="W366" s="2"/>
      <c r="X366" s="2"/>
    </row>
    <row r="367" spans="1:24" s="4" customFormat="1" x14ac:dyDescent="0.15">
      <c r="A367"/>
      <c r="B367"/>
      <c r="C367" s="2"/>
      <c r="D367"/>
      <c r="E367"/>
      <c r="F367" s="3"/>
      <c r="G367" s="3"/>
      <c r="H367" s="3"/>
      <c r="Q367" s="2"/>
      <c r="R367" s="2"/>
      <c r="S367" s="2"/>
      <c r="T367" s="2"/>
      <c r="U367" s="2"/>
      <c r="V367" s="2"/>
      <c r="W367" s="2"/>
      <c r="X367" s="2"/>
    </row>
    <row r="368" spans="1:24" s="4" customFormat="1" x14ac:dyDescent="0.15">
      <c r="A368" s="3"/>
      <c r="B368" s="3"/>
      <c r="C368" s="3"/>
      <c r="D368" s="3"/>
      <c r="E368" s="3"/>
      <c r="F368" s="3"/>
      <c r="G368" s="3"/>
      <c r="H368" s="3"/>
      <c r="Q368" s="2"/>
      <c r="R368" s="2"/>
      <c r="S368" s="2"/>
      <c r="T368" s="2"/>
      <c r="U368" s="2"/>
      <c r="V368" s="2"/>
      <c r="W368" s="2"/>
      <c r="X368" s="2"/>
    </row>
    <row r="369" spans="1:24" s="4" customFormat="1" x14ac:dyDescent="0.15">
      <c r="A369" s="3" t="s">
        <v>13</v>
      </c>
      <c r="B369" s="3" t="s">
        <v>110</v>
      </c>
      <c r="C369" s="3"/>
      <c r="D369" s="3" t="s">
        <v>80</v>
      </c>
      <c r="E369" s="3"/>
      <c r="F369" s="3"/>
      <c r="G369" s="3"/>
      <c r="H369" s="3"/>
      <c r="I369" s="4" t="s">
        <v>13</v>
      </c>
      <c r="J369" s="4" t="s">
        <v>79</v>
      </c>
      <c r="L369" s="4" t="s">
        <v>48</v>
      </c>
      <c r="Q369" s="2"/>
      <c r="R369" s="2"/>
      <c r="S369" s="2"/>
      <c r="T369" s="2"/>
      <c r="U369" s="2"/>
      <c r="V369" s="2"/>
      <c r="W369" s="2"/>
      <c r="X369" s="2"/>
    </row>
    <row r="370" spans="1:24" s="4" customFormat="1" x14ac:dyDescent="0.15">
      <c r="A370" t="s">
        <v>643</v>
      </c>
      <c r="B370">
        <v>58</v>
      </c>
      <c r="C370" s="2" t="s">
        <v>644</v>
      </c>
      <c r="D370" t="s">
        <v>646</v>
      </c>
      <c r="E370" t="s">
        <v>360</v>
      </c>
      <c r="F370" s="3"/>
      <c r="G370" s="3"/>
      <c r="H370" s="3"/>
      <c r="I370" t="s">
        <v>717</v>
      </c>
      <c r="J370">
        <v>43</v>
      </c>
      <c r="K370" s="2" t="s">
        <v>644</v>
      </c>
      <c r="L370" t="s">
        <v>709</v>
      </c>
      <c r="M370" t="s">
        <v>369</v>
      </c>
      <c r="Q370" s="2"/>
      <c r="R370" s="2"/>
      <c r="S370" s="2"/>
      <c r="T370" s="2"/>
      <c r="U370" s="2"/>
      <c r="V370" s="2"/>
      <c r="W370" s="2"/>
      <c r="X370" s="2"/>
    </row>
    <row r="371" spans="1:24" s="4" customFormat="1" x14ac:dyDescent="0.15">
      <c r="A371" t="s">
        <v>643</v>
      </c>
      <c r="B371">
        <v>39</v>
      </c>
      <c r="C371" s="2" t="s">
        <v>644</v>
      </c>
      <c r="D371" t="s">
        <v>645</v>
      </c>
      <c r="E371" t="s">
        <v>362</v>
      </c>
      <c r="F371" s="3"/>
      <c r="G371" s="3"/>
      <c r="H371" s="3"/>
      <c r="I371" t="s">
        <v>717</v>
      </c>
      <c r="J371">
        <v>47</v>
      </c>
      <c r="K371" s="2" t="s">
        <v>644</v>
      </c>
      <c r="L371" t="s">
        <v>647</v>
      </c>
      <c r="M371" t="s">
        <v>598</v>
      </c>
      <c r="Q371" s="2"/>
      <c r="R371" s="2"/>
      <c r="S371" s="2"/>
      <c r="T371" s="2"/>
      <c r="U371" s="2"/>
      <c r="V371" s="2"/>
      <c r="W371" s="2"/>
      <c r="X371" s="2"/>
    </row>
    <row r="372" spans="1:24" s="4" customFormat="1" x14ac:dyDescent="0.15">
      <c r="A372" t="s">
        <v>643</v>
      </c>
      <c r="B372">
        <v>46</v>
      </c>
      <c r="C372" s="2" t="s">
        <v>644</v>
      </c>
      <c r="D372" t="s">
        <v>648</v>
      </c>
      <c r="E372" t="s">
        <v>145</v>
      </c>
      <c r="F372" s="3"/>
      <c r="G372" s="3"/>
      <c r="H372" s="3"/>
      <c r="I372" t="s">
        <v>717</v>
      </c>
      <c r="J372">
        <v>41</v>
      </c>
      <c r="K372" s="2" t="s">
        <v>644</v>
      </c>
      <c r="L372" t="s">
        <v>709</v>
      </c>
      <c r="M372" t="s">
        <v>599</v>
      </c>
      <c r="Q372" s="2"/>
      <c r="R372" s="2"/>
      <c r="S372" s="2"/>
      <c r="T372" s="2"/>
      <c r="U372" s="2"/>
      <c r="V372" s="2"/>
      <c r="W372" s="2"/>
      <c r="X372" s="2"/>
    </row>
    <row r="373" spans="1:24" s="4" customFormat="1" x14ac:dyDescent="0.15">
      <c r="A373" t="s">
        <v>643</v>
      </c>
      <c r="B373">
        <v>53</v>
      </c>
      <c r="C373" s="2" t="s">
        <v>644</v>
      </c>
      <c r="D373" t="s">
        <v>646</v>
      </c>
      <c r="E373" t="s">
        <v>361</v>
      </c>
      <c r="F373" s="3"/>
      <c r="G373" s="3"/>
      <c r="H373" s="3"/>
      <c r="I373" t="s">
        <v>717</v>
      </c>
      <c r="J373">
        <v>46</v>
      </c>
      <c r="K373" s="2" t="s">
        <v>644</v>
      </c>
      <c r="L373" t="s">
        <v>708</v>
      </c>
      <c r="M373" t="s">
        <v>159</v>
      </c>
      <c r="Q373" s="2"/>
      <c r="R373" s="2"/>
      <c r="S373" s="2"/>
      <c r="T373" s="2"/>
      <c r="U373" s="2"/>
      <c r="V373" s="2"/>
      <c r="W373" s="2"/>
      <c r="X373" s="2"/>
    </row>
    <row r="374" spans="1:24" s="4" customFormat="1" x14ac:dyDescent="0.15">
      <c r="A374" t="s">
        <v>643</v>
      </c>
      <c r="B374">
        <v>51</v>
      </c>
      <c r="C374" s="2" t="s">
        <v>644</v>
      </c>
      <c r="D374" t="s">
        <v>645</v>
      </c>
      <c r="E374" t="s">
        <v>358</v>
      </c>
      <c r="F374" s="3"/>
      <c r="G374" s="3"/>
      <c r="H374" s="3"/>
      <c r="I374" t="s">
        <v>717</v>
      </c>
      <c r="J374">
        <v>30</v>
      </c>
      <c r="K374" s="2" t="s">
        <v>644</v>
      </c>
      <c r="L374" t="s">
        <v>709</v>
      </c>
      <c r="M374" t="s">
        <v>596</v>
      </c>
      <c r="Q374" s="2"/>
      <c r="R374" s="2"/>
      <c r="S374" s="2"/>
      <c r="T374" s="2"/>
      <c r="U374" s="2"/>
      <c r="V374" s="2"/>
      <c r="W374" s="2"/>
      <c r="X374" s="2"/>
    </row>
    <row r="375" spans="1:24" s="4" customFormat="1" x14ac:dyDescent="0.15">
      <c r="A375" t="s">
        <v>643</v>
      </c>
      <c r="B375">
        <v>44</v>
      </c>
      <c r="C375" s="2" t="s">
        <v>644</v>
      </c>
      <c r="D375" t="s">
        <v>645</v>
      </c>
      <c r="E375" t="s">
        <v>359</v>
      </c>
      <c r="F375" s="3"/>
      <c r="G375" s="3"/>
      <c r="H375" s="3"/>
      <c r="I375" t="s">
        <v>717</v>
      </c>
      <c r="J375">
        <v>58</v>
      </c>
      <c r="K375" s="2" t="s">
        <v>644</v>
      </c>
      <c r="L375" t="s">
        <v>647</v>
      </c>
      <c r="M375" t="s">
        <v>597</v>
      </c>
      <c r="Q375" s="2"/>
      <c r="R375" s="2"/>
      <c r="S375" s="2"/>
      <c r="T375" s="2"/>
      <c r="U375" s="2"/>
      <c r="V375" s="2"/>
      <c r="W375" s="2"/>
      <c r="X375" s="2"/>
    </row>
    <row r="376" spans="1:24" s="4" customFormat="1" x14ac:dyDescent="0.15">
      <c r="A376" t="s">
        <v>643</v>
      </c>
      <c r="B376">
        <v>60</v>
      </c>
      <c r="C376" s="2" t="s">
        <v>644</v>
      </c>
      <c r="D376" t="s">
        <v>646</v>
      </c>
      <c r="E376" t="s">
        <v>357</v>
      </c>
      <c r="F376" s="3"/>
      <c r="G376" s="3"/>
      <c r="H376" s="3"/>
      <c r="Q376" s="2"/>
      <c r="R376" s="2"/>
      <c r="S376" s="2"/>
      <c r="T376" s="2"/>
      <c r="U376" s="2"/>
      <c r="V376" s="2"/>
      <c r="W376" s="2"/>
      <c r="X376" s="2"/>
    </row>
    <row r="377" spans="1:24" s="4" customFormat="1" x14ac:dyDescent="0.15">
      <c r="A377" t="s">
        <v>643</v>
      </c>
      <c r="B377">
        <v>52</v>
      </c>
      <c r="C377" s="2" t="s">
        <v>644</v>
      </c>
      <c r="D377" t="s">
        <v>645</v>
      </c>
      <c r="E377" t="s">
        <v>365</v>
      </c>
      <c r="F377" s="3"/>
      <c r="G377" s="3"/>
      <c r="H377" s="3"/>
      <c r="Q377" s="2"/>
      <c r="R377" s="2"/>
      <c r="S377" s="2"/>
      <c r="T377" s="2"/>
      <c r="U377" s="2"/>
      <c r="V377" s="2"/>
      <c r="W377" s="2"/>
      <c r="X377" s="2"/>
    </row>
    <row r="378" spans="1:24" s="4" customFormat="1" x14ac:dyDescent="0.15">
      <c r="A378" t="s">
        <v>643</v>
      </c>
      <c r="B378">
        <v>44</v>
      </c>
      <c r="C378" s="2" t="s">
        <v>644</v>
      </c>
      <c r="D378" t="s">
        <v>645</v>
      </c>
      <c r="E378" t="s">
        <v>360</v>
      </c>
      <c r="F378" s="3"/>
      <c r="G378" s="3"/>
      <c r="H378" s="3"/>
      <c r="Q378" s="2"/>
      <c r="R378" s="2"/>
      <c r="S378" s="2"/>
      <c r="T378" s="2"/>
      <c r="U378" s="2"/>
      <c r="V378" s="2"/>
      <c r="W378" s="2"/>
      <c r="X378" s="2"/>
    </row>
    <row r="379" spans="1:24" s="4" customFormat="1" x14ac:dyDescent="0.15">
      <c r="A379" t="s">
        <v>643</v>
      </c>
      <c r="B379">
        <v>33</v>
      </c>
      <c r="C379" s="2" t="s">
        <v>644</v>
      </c>
      <c r="D379" t="s">
        <v>645</v>
      </c>
      <c r="E379" t="s">
        <v>363</v>
      </c>
      <c r="F379" s="3"/>
      <c r="G379" s="3"/>
      <c r="H379" s="3"/>
      <c r="Q379" s="2"/>
      <c r="R379" s="2"/>
      <c r="S379" s="2"/>
      <c r="T379" s="2"/>
      <c r="U379" s="2"/>
      <c r="V379" s="2"/>
      <c r="W379" s="2"/>
      <c r="X379" s="2"/>
    </row>
    <row r="380" spans="1:24" s="4" customFormat="1" x14ac:dyDescent="0.15">
      <c r="A380" t="s">
        <v>643</v>
      </c>
      <c r="B380">
        <v>51</v>
      </c>
      <c r="C380" s="2" t="s">
        <v>644</v>
      </c>
      <c r="D380" t="s">
        <v>645</v>
      </c>
      <c r="E380" t="s">
        <v>241</v>
      </c>
      <c r="F380" s="3"/>
      <c r="G380" s="3"/>
      <c r="H380" s="3"/>
      <c r="Q380" s="2"/>
      <c r="R380" s="2"/>
      <c r="S380" s="2"/>
      <c r="T380" s="2"/>
      <c r="U380" s="2"/>
      <c r="V380" s="2"/>
      <c r="W380" s="2"/>
      <c r="X380" s="2"/>
    </row>
    <row r="381" spans="1:24" s="4" customFormat="1" x14ac:dyDescent="0.15">
      <c r="A381" t="s">
        <v>643</v>
      </c>
      <c r="B381">
        <v>39</v>
      </c>
      <c r="C381" s="2" t="s">
        <v>644</v>
      </c>
      <c r="D381" t="s">
        <v>646</v>
      </c>
      <c r="E381"/>
      <c r="F381" s="3"/>
      <c r="G381" s="3"/>
      <c r="H381" s="3"/>
      <c r="Q381" s="2"/>
      <c r="R381" s="2"/>
      <c r="S381" s="2"/>
      <c r="T381" s="2"/>
      <c r="U381" s="2"/>
      <c r="V381" s="2"/>
      <c r="W381" s="2"/>
      <c r="X381" s="2"/>
    </row>
    <row r="382" spans="1:24" s="4" customFormat="1" x14ac:dyDescent="0.15">
      <c r="A382" s="3"/>
      <c r="B382" s="3"/>
      <c r="C382" s="3"/>
      <c r="D382" s="3"/>
      <c r="E382" s="3"/>
      <c r="F382" s="3"/>
      <c r="G382" s="3"/>
      <c r="H382" s="3"/>
      <c r="Q382" s="2"/>
      <c r="R382" s="2"/>
      <c r="S382" s="2"/>
      <c r="T382" s="2"/>
      <c r="U382" s="2"/>
      <c r="V382" s="2"/>
      <c r="W382" s="2"/>
      <c r="X382" s="2"/>
    </row>
    <row r="383" spans="1:24" s="4" customFormat="1" x14ac:dyDescent="0.15">
      <c r="A383" s="3"/>
      <c r="B383" s="3"/>
      <c r="C383" s="3"/>
      <c r="D383" s="3"/>
      <c r="E383" s="3"/>
      <c r="F383" s="3"/>
      <c r="G383" s="3"/>
      <c r="H383" s="3"/>
      <c r="Q383" s="2"/>
      <c r="R383" s="2"/>
      <c r="S383" s="2"/>
      <c r="T383" s="2"/>
      <c r="U383" s="2"/>
      <c r="V383" s="2"/>
      <c r="W383" s="2"/>
      <c r="X383" s="2"/>
    </row>
    <row r="384" spans="1:24" s="4" customFormat="1" x14ac:dyDescent="0.15">
      <c r="A384" s="3" t="s">
        <v>14</v>
      </c>
      <c r="B384" s="3" t="s">
        <v>79</v>
      </c>
      <c r="C384" s="3"/>
      <c r="D384" s="3" t="s">
        <v>48</v>
      </c>
      <c r="E384" s="3"/>
      <c r="F384" s="3"/>
      <c r="G384" s="3"/>
      <c r="H384" s="3"/>
      <c r="I384" s="4" t="s">
        <v>14</v>
      </c>
      <c r="J384" s="4" t="s">
        <v>84</v>
      </c>
      <c r="L384" s="4" t="s">
        <v>35</v>
      </c>
      <c r="Q384" s="2"/>
      <c r="R384" s="2"/>
      <c r="S384" s="2"/>
      <c r="T384" s="2"/>
      <c r="U384" s="2"/>
      <c r="V384" s="2"/>
      <c r="W384" s="2"/>
      <c r="X384" s="2"/>
    </row>
    <row r="385" spans="1:24" s="4" customFormat="1" x14ac:dyDescent="0.15">
      <c r="A385" t="s">
        <v>643</v>
      </c>
      <c r="B385">
        <v>50</v>
      </c>
      <c r="C385" s="2" t="s">
        <v>644</v>
      </c>
      <c r="D385" t="s">
        <v>645</v>
      </c>
      <c r="E385" t="s">
        <v>366</v>
      </c>
      <c r="F385" s="3"/>
      <c r="G385" s="3"/>
      <c r="H385" s="3"/>
      <c r="I385" t="s">
        <v>717</v>
      </c>
      <c r="J385">
        <v>55</v>
      </c>
      <c r="K385" s="2" t="s">
        <v>644</v>
      </c>
      <c r="L385" t="s">
        <v>708</v>
      </c>
      <c r="M385" t="s">
        <v>208</v>
      </c>
      <c r="Q385" s="2"/>
      <c r="R385" s="2"/>
      <c r="S385" s="2"/>
      <c r="T385" s="2"/>
      <c r="U385" s="2"/>
      <c r="V385" s="2"/>
      <c r="W385" s="2"/>
      <c r="X385" s="2"/>
    </row>
    <row r="386" spans="1:24" s="4" customFormat="1" x14ac:dyDescent="0.15">
      <c r="A386" t="s">
        <v>643</v>
      </c>
      <c r="B386">
        <v>34</v>
      </c>
      <c r="C386" s="2" t="s">
        <v>644</v>
      </c>
      <c r="D386" t="s">
        <v>710</v>
      </c>
      <c r="E386" t="s">
        <v>368</v>
      </c>
      <c r="F386" s="3"/>
      <c r="G386" s="3"/>
      <c r="H386" s="3"/>
      <c r="I386" t="s">
        <v>717</v>
      </c>
      <c r="J386">
        <v>59</v>
      </c>
      <c r="K386" s="2" t="s">
        <v>644</v>
      </c>
      <c r="L386" t="s">
        <v>709</v>
      </c>
      <c r="M386" t="s">
        <v>607</v>
      </c>
      <c r="Q386" s="2"/>
      <c r="R386" s="2"/>
      <c r="S386" s="2"/>
      <c r="T386" s="2"/>
      <c r="U386" s="2"/>
      <c r="V386" s="2"/>
      <c r="W386" s="2"/>
      <c r="X386" s="2"/>
    </row>
    <row r="387" spans="1:24" s="4" customFormat="1" x14ac:dyDescent="0.15">
      <c r="A387" t="s">
        <v>643</v>
      </c>
      <c r="B387">
        <v>47</v>
      </c>
      <c r="C387" s="2" t="s">
        <v>644</v>
      </c>
      <c r="D387" t="s">
        <v>648</v>
      </c>
      <c r="E387" t="s">
        <v>369</v>
      </c>
      <c r="F387" s="3"/>
      <c r="G387" s="3"/>
      <c r="H387" s="3"/>
      <c r="I387" t="s">
        <v>717</v>
      </c>
      <c r="J387">
        <v>40</v>
      </c>
      <c r="K387" s="2" t="s">
        <v>644</v>
      </c>
      <c r="L387" t="s">
        <v>645</v>
      </c>
      <c r="M387" t="s">
        <v>608</v>
      </c>
      <c r="Q387" s="2"/>
      <c r="R387" s="2"/>
      <c r="S387" s="2"/>
      <c r="T387" s="2"/>
      <c r="U387" s="2"/>
      <c r="V387" s="2"/>
      <c r="W387" s="2"/>
      <c r="X387" s="2"/>
    </row>
    <row r="388" spans="1:24" s="4" customFormat="1" x14ac:dyDescent="0.15">
      <c r="A388" t="s">
        <v>643</v>
      </c>
      <c r="B388">
        <v>35</v>
      </c>
      <c r="C388" s="2" t="s">
        <v>644</v>
      </c>
      <c r="D388" t="s">
        <v>645</v>
      </c>
      <c r="E388" t="s">
        <v>370</v>
      </c>
      <c r="F388" s="3"/>
      <c r="G388" s="3"/>
      <c r="H388" s="3"/>
      <c r="I388" t="s">
        <v>717</v>
      </c>
      <c r="J388">
        <v>42</v>
      </c>
      <c r="K388" s="2" t="s">
        <v>644</v>
      </c>
      <c r="L388" t="s">
        <v>645</v>
      </c>
      <c r="M388" t="s">
        <v>609</v>
      </c>
      <c r="Q388" s="2"/>
      <c r="R388" s="2"/>
      <c r="S388" s="2"/>
      <c r="T388" s="2"/>
      <c r="U388" s="2"/>
      <c r="V388" s="2"/>
      <c r="W388" s="2"/>
      <c r="X388" s="2"/>
    </row>
    <row r="389" spans="1:24" s="4" customFormat="1" x14ac:dyDescent="0.15">
      <c r="A389" t="s">
        <v>643</v>
      </c>
      <c r="B389">
        <v>45</v>
      </c>
      <c r="C389" s="2" t="s">
        <v>644</v>
      </c>
      <c r="D389" t="s">
        <v>645</v>
      </c>
      <c r="E389" t="s">
        <v>367</v>
      </c>
      <c r="F389" s="3"/>
      <c r="G389" s="3"/>
      <c r="H389" s="3"/>
      <c r="I389" t="s">
        <v>717</v>
      </c>
      <c r="J389">
        <v>34</v>
      </c>
      <c r="K389" s="2" t="s">
        <v>644</v>
      </c>
      <c r="L389" t="s">
        <v>708</v>
      </c>
      <c r="M389" t="s">
        <v>610</v>
      </c>
      <c r="Q389" s="2"/>
      <c r="R389" s="2"/>
      <c r="S389" s="2"/>
      <c r="T389" s="2"/>
      <c r="U389" s="2"/>
      <c r="V389" s="2"/>
      <c r="W389" s="2"/>
      <c r="X389" s="2"/>
    </row>
    <row r="390" spans="1:24" s="4" customFormat="1" x14ac:dyDescent="0.15">
      <c r="A390" t="s">
        <v>643</v>
      </c>
      <c r="B390">
        <v>42</v>
      </c>
      <c r="C390" s="2" t="s">
        <v>644</v>
      </c>
      <c r="D390" t="s">
        <v>645</v>
      </c>
      <c r="E390" t="s">
        <v>356</v>
      </c>
      <c r="F390" s="3"/>
      <c r="G390" s="3"/>
      <c r="H390" s="3"/>
      <c r="Q390" s="2"/>
      <c r="R390" s="2"/>
      <c r="S390" s="2"/>
      <c r="T390" s="2"/>
      <c r="U390" s="2"/>
      <c r="V390" s="2"/>
      <c r="W390" s="2"/>
      <c r="X390" s="2"/>
    </row>
    <row r="391" spans="1:24" s="4" customFormat="1" x14ac:dyDescent="0.15">
      <c r="A391" s="3"/>
      <c r="B391" s="3"/>
      <c r="C391" s="3"/>
      <c r="D391" s="3"/>
      <c r="E391" s="3"/>
      <c r="F391" s="3"/>
      <c r="G391" s="3"/>
      <c r="H391" s="3"/>
      <c r="Q391" s="2"/>
      <c r="R391" s="2"/>
      <c r="S391" s="2"/>
      <c r="T391" s="2"/>
      <c r="U391" s="2"/>
      <c r="V391" s="2"/>
      <c r="W391" s="2"/>
      <c r="X391" s="2"/>
    </row>
    <row r="392" spans="1:24" s="4" customFormat="1" x14ac:dyDescent="0.15">
      <c r="A392" s="3"/>
      <c r="B392" s="3"/>
      <c r="C392" s="3"/>
      <c r="D392" s="3"/>
      <c r="E392" s="3"/>
      <c r="F392" s="3"/>
      <c r="G392" s="3"/>
      <c r="H392" s="3"/>
      <c r="Q392" s="2"/>
      <c r="R392" s="2"/>
      <c r="S392" s="2"/>
      <c r="T392" s="2"/>
      <c r="U392" s="2"/>
      <c r="V392" s="2"/>
      <c r="W392" s="2"/>
      <c r="X392" s="2"/>
    </row>
    <row r="393" spans="1:24" s="4" customFormat="1" x14ac:dyDescent="0.15">
      <c r="A393" s="3" t="s">
        <v>15</v>
      </c>
      <c r="B393" s="3" t="s">
        <v>83</v>
      </c>
      <c r="C393" s="3"/>
      <c r="D393" s="3" t="s">
        <v>37</v>
      </c>
      <c r="E393" s="3"/>
      <c r="F393" s="3"/>
      <c r="G393" s="3"/>
      <c r="H393" s="3"/>
      <c r="I393" s="4" t="s">
        <v>14</v>
      </c>
      <c r="J393" s="4" t="s">
        <v>132</v>
      </c>
      <c r="L393" s="4" t="s">
        <v>35</v>
      </c>
      <c r="Q393" s="2"/>
      <c r="R393" s="2"/>
      <c r="S393" s="2"/>
      <c r="T393" s="2"/>
      <c r="U393" s="2"/>
      <c r="V393" s="2"/>
      <c r="W393" s="2"/>
      <c r="X393" s="2"/>
    </row>
    <row r="394" spans="1:24" s="4" customFormat="1" x14ac:dyDescent="0.15">
      <c r="A394" t="s">
        <v>643</v>
      </c>
      <c r="B394">
        <v>48</v>
      </c>
      <c r="C394" s="2" t="s">
        <v>644</v>
      </c>
      <c r="D394" t="s">
        <v>645</v>
      </c>
      <c r="E394" t="s">
        <v>373</v>
      </c>
      <c r="F394" s="3"/>
      <c r="G394" s="3"/>
      <c r="H394" s="3"/>
      <c r="I394" t="s">
        <v>717</v>
      </c>
      <c r="J394">
        <v>54</v>
      </c>
      <c r="K394" s="2" t="s">
        <v>644</v>
      </c>
      <c r="L394" t="s">
        <v>645</v>
      </c>
      <c r="M394" t="s">
        <v>498</v>
      </c>
      <c r="Q394" s="2"/>
      <c r="R394" s="2"/>
      <c r="S394" s="2"/>
      <c r="T394" s="2"/>
      <c r="U394" s="2"/>
      <c r="V394" s="2"/>
      <c r="W394" s="2"/>
      <c r="X394" s="2"/>
    </row>
    <row r="395" spans="1:24" s="4" customFormat="1" x14ac:dyDescent="0.15">
      <c r="A395" t="s">
        <v>643</v>
      </c>
      <c r="B395">
        <v>43</v>
      </c>
      <c r="C395" s="2" t="s">
        <v>644</v>
      </c>
      <c r="D395" t="s">
        <v>645</v>
      </c>
      <c r="E395" t="s">
        <v>371</v>
      </c>
      <c r="F395" s="3"/>
      <c r="G395" s="3"/>
      <c r="H395" s="3"/>
      <c r="I395" t="s">
        <v>717</v>
      </c>
      <c r="J395">
        <v>31</v>
      </c>
      <c r="K395" s="2" t="s">
        <v>644</v>
      </c>
      <c r="L395" t="s">
        <v>708</v>
      </c>
      <c r="M395" t="s">
        <v>590</v>
      </c>
      <c r="Q395" s="2"/>
      <c r="R395" s="2"/>
      <c r="S395" s="2"/>
      <c r="T395" s="2"/>
      <c r="U395" s="2"/>
      <c r="V395" s="2"/>
      <c r="W395" s="2"/>
      <c r="X395" s="2"/>
    </row>
    <row r="396" spans="1:24" s="4" customFormat="1" x14ac:dyDescent="0.15">
      <c r="A396" t="s">
        <v>643</v>
      </c>
      <c r="B396">
        <v>39</v>
      </c>
      <c r="C396" s="2" t="s">
        <v>644</v>
      </c>
      <c r="D396" t="s">
        <v>645</v>
      </c>
      <c r="E396" t="s">
        <v>374</v>
      </c>
      <c r="F396" s="3"/>
      <c r="G396" s="3"/>
      <c r="H396" s="3"/>
      <c r="I396" t="s">
        <v>717</v>
      </c>
      <c r="J396">
        <v>40</v>
      </c>
      <c r="K396" s="2" t="s">
        <v>644</v>
      </c>
      <c r="L396" t="s">
        <v>708</v>
      </c>
      <c r="M396" t="s">
        <v>592</v>
      </c>
      <c r="Q396" s="2"/>
      <c r="R396" s="2"/>
      <c r="S396" s="2"/>
      <c r="T396" s="2"/>
      <c r="U396" s="2"/>
      <c r="V396" s="2"/>
      <c r="W396" s="2"/>
      <c r="X396" s="2"/>
    </row>
    <row r="397" spans="1:24" s="4" customFormat="1" x14ac:dyDescent="0.15">
      <c r="A397" t="s">
        <v>643</v>
      </c>
      <c r="B397">
        <v>52</v>
      </c>
      <c r="C397" s="2" t="s">
        <v>644</v>
      </c>
      <c r="D397" t="s">
        <v>645</v>
      </c>
      <c r="E397" t="s">
        <v>372</v>
      </c>
      <c r="F397" s="3"/>
      <c r="G397" s="3"/>
      <c r="H397" s="3"/>
      <c r="I397" t="s">
        <v>717</v>
      </c>
      <c r="J397">
        <v>48</v>
      </c>
      <c r="K397" s="2" t="s">
        <v>644</v>
      </c>
      <c r="L397" t="s">
        <v>709</v>
      </c>
      <c r="M397" t="s">
        <v>591</v>
      </c>
      <c r="Q397" s="2"/>
      <c r="R397" s="2"/>
      <c r="S397" s="2"/>
      <c r="T397" s="2"/>
      <c r="U397" s="2"/>
      <c r="V397" s="2"/>
      <c r="W397" s="2"/>
      <c r="X397" s="2"/>
    </row>
    <row r="398" spans="1:24" s="4" customFormat="1" x14ac:dyDescent="0.15">
      <c r="A398" s="3"/>
      <c r="B398" s="3"/>
      <c r="C398" s="3"/>
      <c r="D398" s="3"/>
      <c r="E398" s="3"/>
      <c r="F398" s="3"/>
      <c r="G398" s="3"/>
      <c r="H398" s="3"/>
      <c r="I398" t="s">
        <v>717</v>
      </c>
      <c r="J398">
        <v>51</v>
      </c>
      <c r="K398" s="2" t="s">
        <v>644</v>
      </c>
      <c r="L398" t="s">
        <v>647</v>
      </c>
      <c r="M398" t="s">
        <v>593</v>
      </c>
      <c r="Q398" s="2"/>
      <c r="R398" s="2"/>
      <c r="S398" s="2"/>
      <c r="T398" s="2"/>
      <c r="U398" s="2"/>
      <c r="V398" s="2"/>
      <c r="W398" s="2"/>
      <c r="X398" s="2"/>
    </row>
    <row r="399" spans="1:24" s="4" customFormat="1" x14ac:dyDescent="0.15">
      <c r="A399" s="3"/>
      <c r="B399" s="3"/>
      <c r="C399" s="3"/>
      <c r="D399" s="3"/>
      <c r="E399" s="3"/>
      <c r="F399" s="3"/>
      <c r="G399" s="3"/>
      <c r="H399" s="3"/>
      <c r="Q399" s="2"/>
      <c r="R399" s="2"/>
      <c r="S399" s="2"/>
      <c r="T399" s="2"/>
      <c r="U399" s="2"/>
      <c r="V399" s="2"/>
      <c r="W399" s="2"/>
      <c r="X399" s="2"/>
    </row>
    <row r="400" spans="1:24" s="4" customFormat="1" x14ac:dyDescent="0.15">
      <c r="A400" s="3" t="s">
        <v>16</v>
      </c>
      <c r="B400" s="3" t="s">
        <v>82</v>
      </c>
      <c r="C400" s="3"/>
      <c r="D400" s="3" t="s">
        <v>41</v>
      </c>
      <c r="E400" s="3"/>
      <c r="F400" s="3"/>
      <c r="G400" s="3"/>
      <c r="H400" s="3"/>
      <c r="I400" s="4" t="s">
        <v>16</v>
      </c>
      <c r="J400" s="4" t="s">
        <v>85</v>
      </c>
      <c r="L400" s="4" t="s">
        <v>41</v>
      </c>
      <c r="Q400" s="2"/>
      <c r="R400" s="2"/>
      <c r="S400" s="2"/>
      <c r="T400" s="2"/>
      <c r="U400" s="2"/>
      <c r="V400" s="2"/>
      <c r="W400" s="2"/>
      <c r="X400" s="2"/>
    </row>
    <row r="401" spans="1:24" s="4" customFormat="1" x14ac:dyDescent="0.15">
      <c r="A401" t="s">
        <v>643</v>
      </c>
      <c r="B401">
        <v>54</v>
      </c>
      <c r="C401" s="2" t="s">
        <v>644</v>
      </c>
      <c r="D401" t="s">
        <v>648</v>
      </c>
      <c r="E401" t="s">
        <v>339</v>
      </c>
      <c r="F401" s="3"/>
      <c r="G401" s="3"/>
      <c r="H401" s="3"/>
      <c r="I401" t="s">
        <v>717</v>
      </c>
      <c r="J401">
        <v>35</v>
      </c>
      <c r="K401" s="2" t="s">
        <v>644</v>
      </c>
      <c r="L401" t="s">
        <v>645</v>
      </c>
      <c r="M401" t="s">
        <v>612</v>
      </c>
      <c r="Q401" s="2"/>
      <c r="R401" s="2"/>
      <c r="S401" s="2"/>
      <c r="T401" s="2"/>
      <c r="U401" s="2"/>
      <c r="V401" s="2"/>
      <c r="W401" s="2"/>
      <c r="X401" s="2"/>
    </row>
    <row r="402" spans="1:24" s="4" customFormat="1" x14ac:dyDescent="0.15">
      <c r="A402" t="s">
        <v>643</v>
      </c>
      <c r="B402">
        <v>54</v>
      </c>
      <c r="C402" s="2" t="s">
        <v>644</v>
      </c>
      <c r="D402" t="s">
        <v>710</v>
      </c>
      <c r="E402" t="s">
        <v>376</v>
      </c>
      <c r="F402" s="3"/>
      <c r="G402" s="3"/>
      <c r="H402" s="3"/>
      <c r="I402" t="s">
        <v>717</v>
      </c>
      <c r="J402">
        <v>56</v>
      </c>
      <c r="K402" s="2" t="s">
        <v>644</v>
      </c>
      <c r="L402" t="s">
        <v>645</v>
      </c>
      <c r="M402" t="s">
        <v>314</v>
      </c>
      <c r="Q402" s="2"/>
      <c r="R402" s="2"/>
      <c r="S402" s="2"/>
      <c r="T402" s="2"/>
      <c r="U402" s="2"/>
      <c r="V402" s="2"/>
      <c r="W402" s="2"/>
      <c r="X402" s="2"/>
    </row>
    <row r="403" spans="1:24" s="4" customFormat="1" x14ac:dyDescent="0.15">
      <c r="A403" t="s">
        <v>643</v>
      </c>
      <c r="B403">
        <v>32</v>
      </c>
      <c r="C403" s="2" t="s">
        <v>644</v>
      </c>
      <c r="D403" t="s">
        <v>647</v>
      </c>
      <c r="E403" t="s">
        <v>375</v>
      </c>
      <c r="F403" s="3"/>
      <c r="G403" s="3"/>
      <c r="H403" s="3"/>
      <c r="I403" t="s">
        <v>717</v>
      </c>
      <c r="J403">
        <v>38</v>
      </c>
      <c r="K403" s="2" t="s">
        <v>644</v>
      </c>
      <c r="L403" t="s">
        <v>646</v>
      </c>
      <c r="M403" t="s">
        <v>611</v>
      </c>
      <c r="Q403" s="2"/>
      <c r="R403" s="2"/>
      <c r="S403" s="2"/>
      <c r="T403" s="2"/>
      <c r="U403" s="2"/>
      <c r="V403" s="2"/>
      <c r="W403" s="2"/>
      <c r="X403" s="2"/>
    </row>
    <row r="404" spans="1:24" s="4" customFormat="1" x14ac:dyDescent="0.15">
      <c r="A404" s="3"/>
      <c r="B404" s="3"/>
      <c r="C404" s="3"/>
      <c r="D404" s="3"/>
      <c r="E404" s="3"/>
      <c r="F404" s="3"/>
      <c r="G404" s="3"/>
      <c r="H404" s="3"/>
      <c r="Q404" s="2"/>
      <c r="R404" s="2"/>
      <c r="S404" s="2"/>
      <c r="T404" s="2"/>
      <c r="U404" s="2"/>
      <c r="V404" s="2"/>
      <c r="W404" s="2"/>
      <c r="X404" s="2"/>
    </row>
    <row r="405" spans="1:24" s="4" customFormat="1" x14ac:dyDescent="0.15">
      <c r="A405" s="3"/>
      <c r="B405" s="3"/>
      <c r="C405" s="3"/>
      <c r="D405" s="3"/>
      <c r="E405" s="3"/>
      <c r="F405" s="3"/>
      <c r="G405" s="3"/>
      <c r="H405" s="3"/>
      <c r="Q405" s="2"/>
      <c r="R405" s="2"/>
      <c r="S405" s="2"/>
      <c r="T405" s="2"/>
      <c r="U405" s="2"/>
      <c r="V405" s="2"/>
      <c r="W405" s="2"/>
      <c r="X405" s="2"/>
    </row>
    <row r="406" spans="1:24" s="4" customFormat="1" x14ac:dyDescent="0.15">
      <c r="A406" s="3"/>
      <c r="B406" s="3"/>
      <c r="C406" s="3"/>
      <c r="D406" s="3"/>
      <c r="E406" s="3"/>
      <c r="F406" s="3"/>
      <c r="G406" s="3"/>
      <c r="H406" s="3"/>
      <c r="Q406" s="2"/>
      <c r="R406" s="2"/>
      <c r="S406" s="2"/>
      <c r="T406" s="2"/>
      <c r="U406" s="2"/>
      <c r="V406" s="2"/>
      <c r="W406" s="2"/>
      <c r="X406" s="2"/>
    </row>
    <row r="407" spans="1:24" s="4" customFormat="1" x14ac:dyDescent="0.15">
      <c r="A407" s="3" t="s">
        <v>16</v>
      </c>
      <c r="B407" s="3" t="s">
        <v>111</v>
      </c>
      <c r="C407" s="3"/>
      <c r="D407" s="3" t="s">
        <v>41</v>
      </c>
      <c r="E407" s="3"/>
      <c r="F407" s="3"/>
      <c r="G407" s="3"/>
      <c r="H407" s="3"/>
      <c r="I407" s="4" t="s">
        <v>17</v>
      </c>
      <c r="J407" s="4" t="s">
        <v>133</v>
      </c>
      <c r="L407" s="4" t="s">
        <v>39</v>
      </c>
      <c r="Q407" s="2"/>
      <c r="R407" s="2"/>
      <c r="S407" s="2"/>
      <c r="T407" s="2"/>
      <c r="U407" s="2"/>
      <c r="V407" s="2"/>
      <c r="W407" s="2"/>
      <c r="X407" s="2"/>
    </row>
    <row r="408" spans="1:24" s="4" customFormat="1" x14ac:dyDescent="0.15">
      <c r="A408" t="s">
        <v>643</v>
      </c>
      <c r="B408">
        <v>37</v>
      </c>
      <c r="C408" s="2" t="s">
        <v>644</v>
      </c>
      <c r="D408" t="s">
        <v>645</v>
      </c>
      <c r="E408" t="s">
        <v>378</v>
      </c>
      <c r="F408" s="3"/>
      <c r="G408" s="3"/>
      <c r="H408" s="3"/>
      <c r="I408" t="s">
        <v>717</v>
      </c>
      <c r="J408">
        <v>40</v>
      </c>
      <c r="K408" s="2" t="s">
        <v>644</v>
      </c>
      <c r="L408" t="s">
        <v>709</v>
      </c>
      <c r="M408" t="s">
        <v>594</v>
      </c>
      <c r="Q408" s="2"/>
      <c r="R408" s="2"/>
      <c r="S408" s="2"/>
      <c r="T408" s="2"/>
      <c r="U408" s="2"/>
      <c r="V408" s="2"/>
      <c r="W408" s="2"/>
      <c r="X408" s="2"/>
    </row>
    <row r="409" spans="1:24" s="4" customFormat="1" x14ac:dyDescent="0.15">
      <c r="A409" t="s">
        <v>643</v>
      </c>
      <c r="B409">
        <v>33</v>
      </c>
      <c r="C409" s="2" t="s">
        <v>644</v>
      </c>
      <c r="D409" t="s">
        <v>648</v>
      </c>
      <c r="E409" t="s">
        <v>360</v>
      </c>
      <c r="F409" s="3"/>
      <c r="G409" s="3"/>
      <c r="H409" s="3"/>
      <c r="I409" t="s">
        <v>717</v>
      </c>
      <c r="J409">
        <v>35</v>
      </c>
      <c r="K409" s="2" t="s">
        <v>644</v>
      </c>
      <c r="L409" t="s">
        <v>645</v>
      </c>
      <c r="M409" t="s">
        <v>705</v>
      </c>
      <c r="Q409" s="2"/>
      <c r="R409" s="2"/>
      <c r="S409" s="2"/>
      <c r="T409" s="2"/>
      <c r="U409" s="2"/>
      <c r="V409" s="2"/>
      <c r="W409" s="2"/>
      <c r="X409" s="2"/>
    </row>
    <row r="410" spans="1:24" s="4" customFormat="1" x14ac:dyDescent="0.15">
      <c r="A410" t="s">
        <v>643</v>
      </c>
      <c r="B410">
        <v>56</v>
      </c>
      <c r="C410" s="2" t="s">
        <v>644</v>
      </c>
      <c r="D410" t="s">
        <v>645</v>
      </c>
      <c r="E410" t="s">
        <v>377</v>
      </c>
      <c r="F410" s="3"/>
      <c r="G410" s="3"/>
      <c r="H410" s="3"/>
      <c r="Q410" s="2"/>
      <c r="R410" s="2"/>
      <c r="S410" s="2"/>
      <c r="T410" s="2"/>
      <c r="U410" s="2"/>
      <c r="V410" s="2"/>
      <c r="W410" s="2"/>
      <c r="X410" s="2"/>
    </row>
    <row r="411" spans="1:24" s="4" customFormat="1" x14ac:dyDescent="0.15">
      <c r="A411" s="3"/>
      <c r="B411" s="3"/>
      <c r="C411" s="3"/>
      <c r="D411" s="3"/>
      <c r="E411" s="3"/>
      <c r="F411" s="3"/>
      <c r="G411" s="3"/>
      <c r="H411" s="3"/>
      <c r="Q411" s="2"/>
      <c r="R411" s="2"/>
      <c r="S411" s="2"/>
      <c r="T411" s="2"/>
      <c r="U411" s="2"/>
      <c r="V411" s="2"/>
      <c r="W411" s="2"/>
      <c r="X411" s="2"/>
    </row>
    <row r="412" spans="1:24" s="4" customFormat="1" x14ac:dyDescent="0.15">
      <c r="A412" s="3" t="s">
        <v>16</v>
      </c>
      <c r="B412" s="3" t="s">
        <v>112</v>
      </c>
      <c r="C412" s="3"/>
      <c r="D412" s="3" t="s">
        <v>41</v>
      </c>
      <c r="E412" s="3"/>
      <c r="F412" s="3"/>
      <c r="G412" s="3"/>
      <c r="H412" s="3"/>
      <c r="I412" s="4" t="s">
        <v>17</v>
      </c>
      <c r="J412" s="4" t="s">
        <v>111</v>
      </c>
      <c r="L412" s="4" t="s">
        <v>39</v>
      </c>
      <c r="Q412" s="2"/>
      <c r="R412" s="2"/>
      <c r="S412" s="2"/>
      <c r="T412" s="2"/>
      <c r="U412" s="2"/>
      <c r="V412" s="2"/>
      <c r="W412" s="2"/>
      <c r="X412" s="2"/>
    </row>
    <row r="413" spans="1:24" s="4" customFormat="1" x14ac:dyDescent="0.15">
      <c r="A413" t="s">
        <v>643</v>
      </c>
      <c r="B413">
        <v>31</v>
      </c>
      <c r="C413" s="2" t="s">
        <v>644</v>
      </c>
      <c r="D413" t="s">
        <v>647</v>
      </c>
      <c r="E413" t="s">
        <v>145</v>
      </c>
      <c r="F413" s="3"/>
      <c r="G413" s="3"/>
      <c r="H413" s="3"/>
      <c r="I413" t="s">
        <v>717</v>
      </c>
      <c r="J413">
        <v>51</v>
      </c>
      <c r="K413" s="2" t="s">
        <v>644</v>
      </c>
      <c r="L413" t="s">
        <v>709</v>
      </c>
      <c r="M413" t="s">
        <v>706</v>
      </c>
      <c r="Q413" s="2"/>
      <c r="R413" s="2"/>
      <c r="S413" s="2"/>
      <c r="T413" s="2"/>
      <c r="U413" s="2"/>
      <c r="V413" s="2"/>
      <c r="W413" s="2"/>
      <c r="X413" s="2"/>
    </row>
    <row r="414" spans="1:24" s="4" customFormat="1" x14ac:dyDescent="0.15">
      <c r="A414" t="s">
        <v>643</v>
      </c>
      <c r="B414">
        <v>38</v>
      </c>
      <c r="C414" s="2" t="s">
        <v>644</v>
      </c>
      <c r="D414" t="s">
        <v>710</v>
      </c>
      <c r="E414" t="s">
        <v>159</v>
      </c>
      <c r="F414" s="3"/>
      <c r="G414" s="3"/>
      <c r="H414" s="3"/>
      <c r="I414" t="s">
        <v>717</v>
      </c>
      <c r="J414">
        <v>57</v>
      </c>
      <c r="K414" s="2" t="s">
        <v>644</v>
      </c>
      <c r="L414" t="s">
        <v>709</v>
      </c>
      <c r="M414" t="s">
        <v>595</v>
      </c>
      <c r="Q414" s="2"/>
      <c r="R414" s="2"/>
      <c r="S414" s="2"/>
      <c r="T414" s="2"/>
      <c r="U414" s="2"/>
      <c r="V414" s="2"/>
      <c r="W414" s="2"/>
      <c r="X414" s="2"/>
    </row>
    <row r="415" spans="1:24" s="4" customFormat="1" x14ac:dyDescent="0.15">
      <c r="A415" t="s">
        <v>643</v>
      </c>
      <c r="B415">
        <v>31</v>
      </c>
      <c r="C415" s="2" t="s">
        <v>644</v>
      </c>
      <c r="D415" t="s">
        <v>645</v>
      </c>
      <c r="E415" t="s">
        <v>379</v>
      </c>
      <c r="F415" s="3"/>
      <c r="G415" s="3"/>
      <c r="H415" s="3"/>
      <c r="Q415" s="2"/>
      <c r="R415" s="2"/>
      <c r="S415" s="2"/>
      <c r="T415" s="2"/>
      <c r="U415" s="2"/>
      <c r="V415" s="2"/>
      <c r="W415" s="2"/>
      <c r="X415" s="2"/>
    </row>
    <row r="416" spans="1:24" s="4" customFormat="1" x14ac:dyDescent="0.15">
      <c r="A416" s="3"/>
      <c r="B416" s="3"/>
      <c r="C416" s="3"/>
      <c r="D416" s="3"/>
      <c r="E416" s="3"/>
      <c r="F416" s="3"/>
      <c r="G416" s="3"/>
      <c r="H416" s="3"/>
      <c r="I416" s="4" t="s">
        <v>17</v>
      </c>
      <c r="J416" s="4" t="s">
        <v>83</v>
      </c>
      <c r="L416" s="4" t="s">
        <v>39</v>
      </c>
      <c r="Q416" s="2"/>
      <c r="R416" s="2"/>
      <c r="S416" s="2"/>
      <c r="T416" s="2"/>
      <c r="U416" s="2"/>
      <c r="V416" s="2"/>
      <c r="W416" s="2"/>
      <c r="X416" s="2"/>
    </row>
    <row r="417" spans="1:24" s="4" customFormat="1" x14ac:dyDescent="0.15">
      <c r="A417" s="3" t="s">
        <v>19</v>
      </c>
      <c r="B417" s="3" t="s">
        <v>85</v>
      </c>
      <c r="C417" s="3"/>
      <c r="D417" s="3" t="s">
        <v>39</v>
      </c>
      <c r="E417" s="3"/>
      <c r="F417" s="3"/>
      <c r="G417" s="3"/>
      <c r="H417" s="3"/>
      <c r="I417" t="s">
        <v>717</v>
      </c>
      <c r="J417">
        <v>34</v>
      </c>
      <c r="K417" s="2" t="s">
        <v>644</v>
      </c>
      <c r="L417" t="s">
        <v>708</v>
      </c>
      <c r="M417"/>
      <c r="Q417" s="2"/>
      <c r="R417" s="2"/>
      <c r="S417" s="2"/>
      <c r="T417" s="2"/>
      <c r="U417" s="2"/>
      <c r="V417" s="2"/>
      <c r="W417" s="2"/>
      <c r="X417" s="2"/>
    </row>
    <row r="418" spans="1:24" s="4" customFormat="1" x14ac:dyDescent="0.15">
      <c r="A418" t="s">
        <v>643</v>
      </c>
      <c r="B418">
        <v>56</v>
      </c>
      <c r="C418" s="2" t="s">
        <v>644</v>
      </c>
      <c r="D418" t="s">
        <v>645</v>
      </c>
      <c r="E418" t="s">
        <v>381</v>
      </c>
      <c r="F418" s="3"/>
      <c r="G418" s="3"/>
      <c r="H418" s="3"/>
      <c r="I418" t="s">
        <v>717</v>
      </c>
      <c r="J418">
        <v>40</v>
      </c>
      <c r="K418" s="2" t="s">
        <v>644</v>
      </c>
      <c r="L418" t="s">
        <v>708</v>
      </c>
      <c r="M418" t="s">
        <v>613</v>
      </c>
      <c r="Q418" s="2"/>
      <c r="R418" s="2"/>
      <c r="S418" s="2"/>
      <c r="T418" s="2"/>
      <c r="U418" s="2"/>
      <c r="V418" s="2"/>
      <c r="W418" s="2"/>
      <c r="X418" s="2"/>
    </row>
    <row r="419" spans="1:24" s="4" customFormat="1" x14ac:dyDescent="0.15">
      <c r="A419" t="s">
        <v>643</v>
      </c>
      <c r="B419">
        <v>33</v>
      </c>
      <c r="C419" s="2" t="s">
        <v>644</v>
      </c>
      <c r="D419" t="s">
        <v>715</v>
      </c>
      <c r="E419" t="s">
        <v>382</v>
      </c>
      <c r="F419" s="3"/>
      <c r="G419" s="3"/>
      <c r="H419" s="3"/>
      <c r="Q419" s="2"/>
      <c r="R419" s="2"/>
      <c r="S419" s="2"/>
      <c r="T419" s="2"/>
      <c r="U419" s="2"/>
      <c r="V419" s="2"/>
      <c r="W419" s="2"/>
      <c r="X419" s="2"/>
    </row>
    <row r="420" spans="1:24" s="4" customFormat="1" x14ac:dyDescent="0.15">
      <c r="A420" s="3"/>
      <c r="B420" s="3"/>
      <c r="C420" s="3"/>
      <c r="D420" s="3"/>
      <c r="E420" s="3"/>
      <c r="F420" s="3"/>
      <c r="G420" s="3"/>
      <c r="H420" s="3"/>
      <c r="I420" s="4" t="s">
        <v>17</v>
      </c>
      <c r="J420" s="4" t="s">
        <v>134</v>
      </c>
      <c r="L420" s="4" t="s">
        <v>39</v>
      </c>
      <c r="Q420" s="2"/>
      <c r="R420" s="2"/>
      <c r="S420" s="2"/>
      <c r="T420" s="2"/>
      <c r="U420" s="2"/>
      <c r="V420" s="2"/>
      <c r="W420" s="2"/>
      <c r="X420" s="2"/>
    </row>
    <row r="421" spans="1:24" s="4" customFormat="1" x14ac:dyDescent="0.15">
      <c r="A421" s="3" t="s">
        <v>19</v>
      </c>
      <c r="B421" s="3" t="s">
        <v>114</v>
      </c>
      <c r="C421" s="3"/>
      <c r="D421" s="3" t="s">
        <v>39</v>
      </c>
      <c r="E421" s="3"/>
      <c r="F421" s="3"/>
      <c r="G421" s="3"/>
      <c r="H421" s="3"/>
      <c r="I421" t="s">
        <v>717</v>
      </c>
      <c r="J421">
        <v>60</v>
      </c>
      <c r="K421" s="2" t="s">
        <v>644</v>
      </c>
      <c r="L421" t="s">
        <v>709</v>
      </c>
      <c r="M421" t="s">
        <v>614</v>
      </c>
      <c r="Q421" s="2"/>
      <c r="R421" s="2"/>
      <c r="S421" s="2"/>
      <c r="T421" s="2"/>
      <c r="U421" s="2"/>
      <c r="V421" s="2"/>
      <c r="W421" s="2"/>
      <c r="X421" s="2"/>
    </row>
    <row r="422" spans="1:24" s="4" customFormat="1" x14ac:dyDescent="0.15">
      <c r="A422" t="s">
        <v>643</v>
      </c>
      <c r="B422">
        <v>43</v>
      </c>
      <c r="C422" s="2" t="s">
        <v>644</v>
      </c>
      <c r="D422" t="s">
        <v>648</v>
      </c>
      <c r="E422" t="s">
        <v>383</v>
      </c>
      <c r="F422" s="3"/>
      <c r="G422" s="3"/>
      <c r="H422" s="3"/>
      <c r="I422" t="s">
        <v>717</v>
      </c>
      <c r="J422">
        <v>49</v>
      </c>
      <c r="K422" s="2" t="s">
        <v>644</v>
      </c>
      <c r="L422" t="s">
        <v>708</v>
      </c>
      <c r="M422" t="s">
        <v>614</v>
      </c>
      <c r="Q422" s="2"/>
      <c r="R422" s="2"/>
      <c r="S422" s="2"/>
      <c r="T422" s="2"/>
      <c r="U422" s="2"/>
      <c r="V422" s="2"/>
      <c r="W422" s="2"/>
      <c r="X422" s="2"/>
    </row>
    <row r="423" spans="1:24" s="4" customFormat="1" x14ac:dyDescent="0.15">
      <c r="A423" t="s">
        <v>643</v>
      </c>
      <c r="B423">
        <v>30</v>
      </c>
      <c r="C423" s="2" t="s">
        <v>644</v>
      </c>
      <c r="D423" t="s">
        <v>648</v>
      </c>
      <c r="E423" t="s">
        <v>384</v>
      </c>
      <c r="F423" s="3"/>
      <c r="G423" s="3"/>
      <c r="H423" s="3"/>
      <c r="Q423" s="2"/>
      <c r="R423" s="2"/>
      <c r="S423" s="2"/>
      <c r="T423" s="2"/>
      <c r="U423" s="2"/>
      <c r="V423" s="2"/>
      <c r="W423" s="2"/>
      <c r="X423" s="2"/>
    </row>
    <row r="424" spans="1:24" s="4" customFormat="1" x14ac:dyDescent="0.15">
      <c r="A424" s="3"/>
      <c r="B424" s="3"/>
      <c r="C424" s="3"/>
      <c r="D424" s="3"/>
      <c r="E424" s="3"/>
      <c r="F424" s="3"/>
      <c r="G424" s="3"/>
      <c r="H424" s="3"/>
      <c r="I424" s="4" t="s">
        <v>17</v>
      </c>
      <c r="J424" s="4" t="s">
        <v>135</v>
      </c>
      <c r="L424" s="4" t="s">
        <v>39</v>
      </c>
      <c r="Q424" s="2"/>
      <c r="R424" s="2"/>
      <c r="S424" s="2"/>
      <c r="T424" s="2"/>
      <c r="U424" s="2"/>
      <c r="V424" s="2"/>
      <c r="W424" s="2"/>
      <c r="X424" s="2"/>
    </row>
    <row r="425" spans="1:24" s="4" customFormat="1" x14ac:dyDescent="0.15">
      <c r="A425" s="3" t="s">
        <v>19</v>
      </c>
      <c r="B425" s="3" t="s">
        <v>115</v>
      </c>
      <c r="C425" s="3"/>
      <c r="D425" s="3" t="s">
        <v>39</v>
      </c>
      <c r="E425" s="3"/>
      <c r="F425" s="3"/>
      <c r="G425" s="3"/>
      <c r="H425" s="3"/>
      <c r="I425" t="s">
        <v>717</v>
      </c>
      <c r="J425">
        <v>31</v>
      </c>
      <c r="K425" s="2" t="s">
        <v>644</v>
      </c>
      <c r="L425" t="s">
        <v>645</v>
      </c>
      <c r="M425" t="s">
        <v>605</v>
      </c>
      <c r="Q425" s="2"/>
      <c r="R425" s="2"/>
      <c r="S425" s="2"/>
      <c r="T425" s="2"/>
      <c r="U425" s="2"/>
      <c r="V425" s="2"/>
      <c r="W425" s="2"/>
      <c r="X425" s="2"/>
    </row>
    <row r="426" spans="1:24" s="4" customFormat="1" x14ac:dyDescent="0.15">
      <c r="A426" t="s">
        <v>643</v>
      </c>
      <c r="B426">
        <v>51</v>
      </c>
      <c r="C426" s="2" t="s">
        <v>644</v>
      </c>
      <c r="D426" t="s">
        <v>645</v>
      </c>
      <c r="E426" t="s">
        <v>386</v>
      </c>
      <c r="F426" s="3"/>
      <c r="G426" s="3"/>
      <c r="H426" s="3"/>
      <c r="I426" t="s">
        <v>717</v>
      </c>
      <c r="J426">
        <v>47</v>
      </c>
      <c r="K426" s="2" t="s">
        <v>644</v>
      </c>
      <c r="L426" t="s">
        <v>645</v>
      </c>
      <c r="M426"/>
      <c r="Q426" s="2"/>
      <c r="R426" s="2"/>
      <c r="S426" s="2"/>
      <c r="T426" s="2"/>
      <c r="U426" s="2"/>
      <c r="V426" s="2"/>
      <c r="W426" s="2"/>
      <c r="X426" s="2"/>
    </row>
    <row r="427" spans="1:24" s="4" customFormat="1" x14ac:dyDescent="0.15">
      <c r="A427" t="s">
        <v>643</v>
      </c>
      <c r="B427">
        <v>35</v>
      </c>
      <c r="C427" s="2" t="s">
        <v>644</v>
      </c>
      <c r="D427" t="s">
        <v>645</v>
      </c>
      <c r="E427" t="s">
        <v>385</v>
      </c>
      <c r="F427" s="3"/>
      <c r="G427" s="3"/>
      <c r="H427" s="3"/>
      <c r="Q427" s="2"/>
      <c r="R427" s="2"/>
      <c r="S427" s="2"/>
      <c r="T427" s="2"/>
      <c r="U427" s="2"/>
      <c r="V427" s="2"/>
      <c r="W427" s="2"/>
      <c r="X427" s="2"/>
    </row>
    <row r="428" spans="1:24" s="4" customFormat="1" x14ac:dyDescent="0.15">
      <c r="A428" s="3"/>
      <c r="B428" s="3"/>
      <c r="C428" s="3"/>
      <c r="D428" s="3"/>
      <c r="E428" s="3"/>
      <c r="F428" s="3"/>
      <c r="G428" s="3"/>
      <c r="H428" s="3"/>
      <c r="I428" s="4" t="s">
        <v>17</v>
      </c>
      <c r="J428" s="4" t="s">
        <v>136</v>
      </c>
      <c r="L428" s="4" t="s">
        <v>39</v>
      </c>
      <c r="Q428" s="2"/>
      <c r="R428" s="2"/>
      <c r="S428" s="2"/>
      <c r="T428" s="2"/>
      <c r="U428" s="2"/>
      <c r="V428" s="2"/>
      <c r="W428" s="2"/>
      <c r="X428" s="2"/>
    </row>
    <row r="429" spans="1:24" s="4" customFormat="1" x14ac:dyDescent="0.15">
      <c r="A429" s="3" t="s">
        <v>19</v>
      </c>
      <c r="B429" s="3" t="s">
        <v>116</v>
      </c>
      <c r="C429" s="3"/>
      <c r="D429" s="3" t="s">
        <v>39</v>
      </c>
      <c r="E429" s="3"/>
      <c r="F429" s="3"/>
      <c r="G429" s="3"/>
      <c r="H429" s="3"/>
      <c r="I429" t="s">
        <v>717</v>
      </c>
      <c r="J429">
        <v>50</v>
      </c>
      <c r="K429" s="2" t="s">
        <v>644</v>
      </c>
      <c r="L429" t="s">
        <v>708</v>
      </c>
      <c r="M429" t="s">
        <v>606</v>
      </c>
      <c r="Q429" s="2"/>
      <c r="R429" s="2"/>
      <c r="S429" s="2"/>
      <c r="T429" s="2"/>
      <c r="U429" s="2"/>
      <c r="V429" s="2"/>
      <c r="W429" s="2"/>
      <c r="X429" s="2"/>
    </row>
    <row r="430" spans="1:24" s="4" customFormat="1" x14ac:dyDescent="0.15">
      <c r="A430" t="s">
        <v>643</v>
      </c>
      <c r="B430">
        <v>46</v>
      </c>
      <c r="C430" s="2" t="s">
        <v>644</v>
      </c>
      <c r="D430" t="s">
        <v>650</v>
      </c>
      <c r="E430" t="s">
        <v>159</v>
      </c>
      <c r="F430" s="3"/>
      <c r="G430" s="3"/>
      <c r="H430" s="3"/>
      <c r="I430" t="s">
        <v>717</v>
      </c>
      <c r="J430">
        <v>56</v>
      </c>
      <c r="K430" s="2" t="s">
        <v>644</v>
      </c>
      <c r="L430" t="s">
        <v>647</v>
      </c>
      <c r="M430" t="s">
        <v>707</v>
      </c>
      <c r="Q430" s="2"/>
      <c r="R430" s="2"/>
      <c r="S430" s="2"/>
      <c r="T430" s="2"/>
      <c r="U430" s="2"/>
      <c r="V430" s="2"/>
      <c r="W430" s="2"/>
      <c r="X430" s="2"/>
    </row>
    <row r="431" spans="1:24" s="4" customFormat="1" x14ac:dyDescent="0.15">
      <c r="A431" t="s">
        <v>643</v>
      </c>
      <c r="B431">
        <v>55</v>
      </c>
      <c r="C431" s="2" t="s">
        <v>644</v>
      </c>
      <c r="D431" t="s">
        <v>645</v>
      </c>
      <c r="E431" t="s">
        <v>387</v>
      </c>
      <c r="F431" s="3"/>
      <c r="G431" s="3"/>
      <c r="H431" s="3"/>
      <c r="Q431" s="2"/>
      <c r="R431" s="2"/>
      <c r="S431" s="2"/>
      <c r="T431" s="2"/>
      <c r="U431" s="2"/>
      <c r="V431" s="2"/>
      <c r="W431" s="2"/>
      <c r="X431" s="2"/>
    </row>
    <row r="432" spans="1:24" s="4" customFormat="1" x14ac:dyDescent="0.15">
      <c r="F432" s="3"/>
      <c r="G432" s="3"/>
      <c r="H432" s="3"/>
      <c r="Q432" s="2"/>
      <c r="R432" s="2"/>
      <c r="S432" s="2"/>
      <c r="T432" s="2"/>
      <c r="U432" s="2"/>
      <c r="V432" s="2"/>
      <c r="W432" s="2"/>
      <c r="X432" s="2"/>
    </row>
    <row r="433" spans="1:24" s="4" customFormat="1" x14ac:dyDescent="0.15">
      <c r="F433" s="3"/>
      <c r="G433" s="3"/>
      <c r="H433" s="3"/>
      <c r="Q433" s="2"/>
      <c r="R433" s="2"/>
      <c r="S433" s="2"/>
      <c r="T433" s="2"/>
      <c r="U433" s="2"/>
      <c r="V433" s="2"/>
      <c r="W433" s="2"/>
      <c r="X433" s="2"/>
    </row>
    <row r="434" spans="1:24" s="4" customFormat="1" x14ac:dyDescent="0.15">
      <c r="F434" s="3"/>
      <c r="G434" s="3"/>
      <c r="H434" s="3"/>
      <c r="Q434" s="2"/>
      <c r="R434" s="2"/>
      <c r="S434" s="2"/>
      <c r="T434" s="2"/>
      <c r="U434" s="2"/>
      <c r="V434" s="2"/>
      <c r="W434" s="2"/>
      <c r="X434" s="2"/>
    </row>
    <row r="435" spans="1:24" s="4" customFormat="1" x14ac:dyDescent="0.15">
      <c r="F435" s="3"/>
      <c r="G435" s="3"/>
      <c r="H435" s="3"/>
      <c r="Q435" s="2"/>
      <c r="R435" s="2"/>
      <c r="S435" s="2"/>
      <c r="T435" s="2"/>
      <c r="U435" s="2"/>
      <c r="V435" s="2"/>
      <c r="W435" s="2"/>
      <c r="X435" s="2"/>
    </row>
    <row r="436" spans="1:24" s="4" customFormat="1" x14ac:dyDescent="0.15">
      <c r="A436" s="3"/>
      <c r="B436" s="3"/>
      <c r="C436" s="3"/>
      <c r="D436" s="3"/>
      <c r="E436" s="3"/>
      <c r="F436" s="3"/>
      <c r="G436" s="3"/>
      <c r="H436" s="3"/>
      <c r="Q436" s="2"/>
      <c r="R436" s="2"/>
      <c r="S436" s="2"/>
      <c r="T436" s="2"/>
      <c r="U436" s="2"/>
      <c r="V436" s="2"/>
      <c r="W436" s="2"/>
      <c r="X436" s="2"/>
    </row>
    <row r="438" spans="1:24" s="4" customFormat="1" x14ac:dyDescent="0.15">
      <c r="A438" s="3" t="s">
        <v>5</v>
      </c>
      <c r="B438" s="3"/>
      <c r="C438" s="3"/>
      <c r="D438" s="3"/>
      <c r="E438" s="3"/>
      <c r="F438" s="3"/>
      <c r="G438" s="3"/>
      <c r="H438" s="3"/>
      <c r="I438" s="4" t="s">
        <v>5</v>
      </c>
      <c r="Q438" s="2"/>
      <c r="R438" s="2"/>
      <c r="S438" s="2"/>
      <c r="T438" s="2"/>
      <c r="U438" s="2"/>
      <c r="V438" s="2"/>
      <c r="W438" s="2"/>
      <c r="X438" s="2"/>
    </row>
    <row r="439" spans="1:24" s="4" customFormat="1" x14ac:dyDescent="0.15">
      <c r="A439" s="3" t="s">
        <v>10</v>
      </c>
      <c r="B439" s="3" t="s">
        <v>49</v>
      </c>
      <c r="C439" s="3"/>
      <c r="D439" s="3" t="s">
        <v>48</v>
      </c>
      <c r="E439" s="3"/>
      <c r="F439" s="3"/>
      <c r="G439" s="3"/>
      <c r="H439" s="3"/>
      <c r="I439" s="4" t="s">
        <v>10</v>
      </c>
      <c r="J439" s="4" t="s">
        <v>24</v>
      </c>
      <c r="L439" s="4" t="s">
        <v>53</v>
      </c>
      <c r="Q439" s="2"/>
      <c r="R439" s="2"/>
      <c r="S439" s="2"/>
      <c r="T439" s="2"/>
      <c r="U439" s="2"/>
      <c r="V439" s="2"/>
      <c r="W439" s="2"/>
      <c r="X439" s="2"/>
    </row>
    <row r="440" spans="1:24" s="4" customFormat="1" x14ac:dyDescent="0.15">
      <c r="A440" t="s">
        <v>643</v>
      </c>
      <c r="B440">
        <v>39</v>
      </c>
      <c r="C440" s="2" t="s">
        <v>644</v>
      </c>
      <c r="D440" t="s">
        <v>645</v>
      </c>
      <c r="E440" t="s">
        <v>334</v>
      </c>
      <c r="F440" s="3"/>
      <c r="G440" s="3"/>
      <c r="H440" s="3"/>
      <c r="I440" t="s">
        <v>717</v>
      </c>
      <c r="J440">
        <v>60</v>
      </c>
      <c r="K440" s="2" t="s">
        <v>644</v>
      </c>
      <c r="L440" t="s">
        <v>647</v>
      </c>
      <c r="M440" t="s">
        <v>619</v>
      </c>
      <c r="Q440" s="2"/>
      <c r="R440" s="2"/>
      <c r="S440" s="2"/>
      <c r="T440" s="2"/>
      <c r="U440" s="2"/>
      <c r="V440" s="2"/>
      <c r="W440" s="2"/>
      <c r="X440" s="2"/>
    </row>
    <row r="441" spans="1:24" s="4" customFormat="1" x14ac:dyDescent="0.15">
      <c r="A441" t="s">
        <v>643</v>
      </c>
      <c r="B441">
        <v>53</v>
      </c>
      <c r="C441" s="2" t="s">
        <v>644</v>
      </c>
      <c r="D441" t="s">
        <v>646</v>
      </c>
      <c r="E441" t="s">
        <v>391</v>
      </c>
      <c r="F441" s="3"/>
      <c r="G441" s="3"/>
      <c r="H441" s="3"/>
      <c r="I441" t="s">
        <v>717</v>
      </c>
      <c r="J441">
        <v>39</v>
      </c>
      <c r="K441" s="2" t="s">
        <v>644</v>
      </c>
      <c r="L441" t="s">
        <v>710</v>
      </c>
      <c r="M441" t="s">
        <v>618</v>
      </c>
      <c r="Q441" s="2"/>
      <c r="R441" s="2"/>
      <c r="S441" s="2"/>
      <c r="T441" s="2"/>
      <c r="U441" s="2"/>
      <c r="V441" s="2"/>
      <c r="W441" s="2"/>
      <c r="X441" s="2"/>
    </row>
    <row r="442" spans="1:24" s="4" customFormat="1" x14ac:dyDescent="0.15">
      <c r="A442" t="s">
        <v>643</v>
      </c>
      <c r="B442">
        <v>52</v>
      </c>
      <c r="C442" s="2" t="s">
        <v>644</v>
      </c>
      <c r="D442" t="s">
        <v>645</v>
      </c>
      <c r="E442" t="s">
        <v>392</v>
      </c>
      <c r="F442" s="3"/>
      <c r="G442" s="3"/>
      <c r="H442" s="3"/>
      <c r="I442" t="s">
        <v>717</v>
      </c>
      <c r="J442">
        <v>59</v>
      </c>
      <c r="K442" s="2" t="s">
        <v>644</v>
      </c>
      <c r="L442" t="s">
        <v>709</v>
      </c>
      <c r="M442" t="s">
        <v>615</v>
      </c>
      <c r="Q442" s="2"/>
      <c r="R442" s="2"/>
      <c r="S442" s="2"/>
      <c r="T442" s="2"/>
      <c r="U442" s="2"/>
      <c r="V442" s="2"/>
      <c r="W442" s="2"/>
      <c r="X442" s="2"/>
    </row>
    <row r="443" spans="1:24" s="4" customFormat="1" x14ac:dyDescent="0.15">
      <c r="A443" t="s">
        <v>643</v>
      </c>
      <c r="B443">
        <v>33</v>
      </c>
      <c r="C443" s="2" t="s">
        <v>644</v>
      </c>
      <c r="D443" t="s">
        <v>645</v>
      </c>
      <c r="E443" t="s">
        <v>334</v>
      </c>
      <c r="F443" s="3"/>
      <c r="G443" s="3"/>
      <c r="H443" s="3"/>
      <c r="I443" t="s">
        <v>717</v>
      </c>
      <c r="J443">
        <v>54</v>
      </c>
      <c r="K443" s="2" t="s">
        <v>644</v>
      </c>
      <c r="L443" t="s">
        <v>645</v>
      </c>
      <c r="M443" t="s">
        <v>498</v>
      </c>
      <c r="Q443" s="2"/>
      <c r="R443" s="2"/>
      <c r="S443" s="2"/>
      <c r="T443" s="2"/>
      <c r="U443" s="2"/>
      <c r="V443" s="2"/>
      <c r="W443" s="2"/>
      <c r="X443" s="2"/>
    </row>
    <row r="444" spans="1:24" s="4" customFormat="1" x14ac:dyDescent="0.15">
      <c r="A444" t="s">
        <v>643</v>
      </c>
      <c r="B444">
        <v>48</v>
      </c>
      <c r="C444" s="2" t="s">
        <v>644</v>
      </c>
      <c r="D444" t="s">
        <v>645</v>
      </c>
      <c r="E444" t="s">
        <v>151</v>
      </c>
      <c r="F444" s="3"/>
      <c r="G444" s="3"/>
      <c r="H444" s="3"/>
      <c r="I444" t="s">
        <v>717</v>
      </c>
      <c r="J444">
        <v>40</v>
      </c>
      <c r="K444" s="2" t="s">
        <v>644</v>
      </c>
      <c r="L444" t="s">
        <v>708</v>
      </c>
      <c r="M444" t="s">
        <v>419</v>
      </c>
      <c r="Q444" s="2"/>
      <c r="R444" s="2"/>
      <c r="S444" s="2"/>
      <c r="T444" s="2"/>
      <c r="U444" s="2"/>
      <c r="V444" s="2"/>
      <c r="W444" s="2"/>
      <c r="X444" s="2"/>
    </row>
    <row r="445" spans="1:24" s="4" customFormat="1" x14ac:dyDescent="0.15">
      <c r="A445" t="s">
        <v>643</v>
      </c>
      <c r="B445">
        <v>55</v>
      </c>
      <c r="C445" s="2" t="s">
        <v>644</v>
      </c>
      <c r="D445" t="s">
        <v>710</v>
      </c>
      <c r="E445" t="s">
        <v>393</v>
      </c>
      <c r="F445" s="3"/>
      <c r="G445" s="3"/>
      <c r="H445" s="3"/>
      <c r="I445" t="s">
        <v>717</v>
      </c>
      <c r="J445">
        <v>57</v>
      </c>
      <c r="K445" s="2" t="s">
        <v>644</v>
      </c>
      <c r="L445" t="s">
        <v>709</v>
      </c>
      <c r="M445" t="s">
        <v>617</v>
      </c>
      <c r="Q445" s="2"/>
      <c r="R445" s="2"/>
      <c r="S445" s="2"/>
      <c r="T445" s="2"/>
      <c r="U445" s="2"/>
      <c r="V445" s="2"/>
      <c r="W445" s="2"/>
      <c r="X445" s="2"/>
    </row>
    <row r="446" spans="1:24" s="4" customFormat="1" x14ac:dyDescent="0.15">
      <c r="A446" s="3"/>
      <c r="B446" s="3"/>
      <c r="C446" s="3"/>
      <c r="D446" s="3"/>
      <c r="E446" s="3"/>
      <c r="F446" s="3"/>
      <c r="G446" s="3"/>
      <c r="H446" s="3"/>
      <c r="I446" t="s">
        <v>717</v>
      </c>
      <c r="J446">
        <v>43</v>
      </c>
      <c r="K446" s="2" t="s">
        <v>644</v>
      </c>
      <c r="L446" t="s">
        <v>709</v>
      </c>
      <c r="M446" t="s">
        <v>616</v>
      </c>
      <c r="Q446" s="2"/>
      <c r="R446" s="2"/>
      <c r="S446" s="2"/>
      <c r="T446" s="2"/>
      <c r="U446" s="2"/>
      <c r="V446" s="2"/>
      <c r="W446" s="2"/>
      <c r="X446" s="2"/>
    </row>
    <row r="447" spans="1:24" s="4" customFormat="1" x14ac:dyDescent="0.15">
      <c r="A447" s="3"/>
      <c r="B447" s="3"/>
      <c r="C447" s="3"/>
      <c r="D447" s="3"/>
      <c r="E447" s="3"/>
      <c r="F447" s="3"/>
      <c r="G447" s="3"/>
      <c r="H447" s="3"/>
      <c r="Q447" s="2"/>
      <c r="R447" s="2"/>
      <c r="S447" s="2"/>
      <c r="T447" s="2"/>
      <c r="U447" s="2"/>
      <c r="V447" s="2"/>
      <c r="W447" s="2"/>
      <c r="X447" s="2"/>
    </row>
    <row r="448" spans="1:24" s="4" customFormat="1" x14ac:dyDescent="0.15">
      <c r="A448" s="3" t="s">
        <v>11</v>
      </c>
      <c r="B448" s="3" t="s">
        <v>24</v>
      </c>
      <c r="C448" s="3"/>
      <c r="D448" s="3" t="s">
        <v>35</v>
      </c>
      <c r="E448" s="3"/>
      <c r="F448" s="3"/>
      <c r="G448" s="3"/>
      <c r="H448" s="3"/>
      <c r="I448" s="4" t="s">
        <v>11</v>
      </c>
      <c r="J448" s="4" t="s">
        <v>30</v>
      </c>
      <c r="L448" s="4" t="s">
        <v>37</v>
      </c>
      <c r="Q448" s="2"/>
      <c r="R448" s="2"/>
      <c r="S448" s="2"/>
      <c r="T448" s="2"/>
      <c r="U448" s="2"/>
      <c r="V448" s="2"/>
      <c r="W448" s="2"/>
      <c r="X448" s="2"/>
    </row>
    <row r="449" spans="1:24" s="4" customFormat="1" x14ac:dyDescent="0.15">
      <c r="A449" t="s">
        <v>643</v>
      </c>
      <c r="B449">
        <v>53</v>
      </c>
      <c r="C449" s="2" t="s">
        <v>644</v>
      </c>
      <c r="D449" t="s">
        <v>648</v>
      </c>
      <c r="E449" t="s">
        <v>719</v>
      </c>
      <c r="F449" s="3"/>
      <c r="G449" s="3"/>
      <c r="H449" s="3"/>
      <c r="I449" t="s">
        <v>717</v>
      </c>
      <c r="J449">
        <v>47</v>
      </c>
      <c r="K449" s="2" t="s">
        <v>644</v>
      </c>
      <c r="L449" t="s">
        <v>647</v>
      </c>
      <c r="M449" t="s">
        <v>620</v>
      </c>
      <c r="Q449" s="2"/>
      <c r="R449" s="2"/>
      <c r="S449" s="2"/>
      <c r="T449" s="2"/>
      <c r="U449" s="2"/>
      <c r="V449" s="2"/>
      <c r="W449" s="2"/>
      <c r="X449" s="2"/>
    </row>
    <row r="450" spans="1:24" s="4" customFormat="1" x14ac:dyDescent="0.15">
      <c r="A450" t="s">
        <v>643</v>
      </c>
      <c r="B450">
        <v>51</v>
      </c>
      <c r="C450" s="2" t="s">
        <v>644</v>
      </c>
      <c r="D450" t="s">
        <v>645</v>
      </c>
      <c r="E450" t="s">
        <v>390</v>
      </c>
      <c r="F450" s="3"/>
      <c r="G450" s="3"/>
      <c r="H450" s="3"/>
      <c r="I450" t="s">
        <v>717</v>
      </c>
      <c r="J450">
        <v>40</v>
      </c>
      <c r="K450" s="2" t="s">
        <v>644</v>
      </c>
      <c r="L450" t="s">
        <v>645</v>
      </c>
      <c r="M450" t="s">
        <v>619</v>
      </c>
      <c r="Q450" s="2"/>
      <c r="R450" s="2"/>
      <c r="S450" s="2"/>
      <c r="T450" s="2"/>
      <c r="U450" s="2"/>
      <c r="V450" s="2"/>
      <c r="W450" s="2"/>
      <c r="X450" s="2"/>
    </row>
    <row r="451" spans="1:24" s="4" customFormat="1" x14ac:dyDescent="0.15">
      <c r="A451" t="s">
        <v>643</v>
      </c>
      <c r="B451">
        <v>51</v>
      </c>
      <c r="C451" s="2" t="s">
        <v>644</v>
      </c>
      <c r="D451" t="s">
        <v>645</v>
      </c>
      <c r="E451" t="s">
        <v>288</v>
      </c>
      <c r="F451" s="3"/>
      <c r="G451" s="3"/>
      <c r="H451" s="3"/>
      <c r="I451" t="s">
        <v>717</v>
      </c>
      <c r="J451">
        <v>48</v>
      </c>
      <c r="K451" s="2" t="s">
        <v>644</v>
      </c>
      <c r="L451" t="s">
        <v>710</v>
      </c>
      <c r="M451" t="s">
        <v>622</v>
      </c>
      <c r="Q451" s="2"/>
      <c r="R451" s="2"/>
      <c r="S451" s="2"/>
      <c r="T451" s="2"/>
      <c r="U451" s="2"/>
      <c r="V451" s="2"/>
      <c r="W451" s="2"/>
      <c r="X451" s="2"/>
    </row>
    <row r="452" spans="1:24" s="4" customFormat="1" x14ac:dyDescent="0.15">
      <c r="A452" t="s">
        <v>643</v>
      </c>
      <c r="B452">
        <v>35</v>
      </c>
      <c r="C452" s="2" t="s">
        <v>644</v>
      </c>
      <c r="D452" t="s">
        <v>645</v>
      </c>
      <c r="E452" t="s">
        <v>221</v>
      </c>
      <c r="F452" s="3"/>
      <c r="G452" s="3"/>
      <c r="H452" s="3"/>
      <c r="I452" t="s">
        <v>717</v>
      </c>
      <c r="J452">
        <v>51</v>
      </c>
      <c r="K452" s="2" t="s">
        <v>644</v>
      </c>
      <c r="L452" t="s">
        <v>709</v>
      </c>
      <c r="M452" t="s">
        <v>621</v>
      </c>
      <c r="Q452" s="2"/>
      <c r="R452" s="2"/>
      <c r="S452" s="2"/>
      <c r="T452" s="2"/>
      <c r="U452" s="2"/>
      <c r="V452" s="2"/>
      <c r="W452" s="2"/>
      <c r="X452" s="2"/>
    </row>
    <row r="453" spans="1:24" s="4" customFormat="1" x14ac:dyDescent="0.15">
      <c r="A453" t="s">
        <v>643</v>
      </c>
      <c r="B453">
        <v>54</v>
      </c>
      <c r="C453" s="2" t="s">
        <v>644</v>
      </c>
      <c r="D453" t="s">
        <v>646</v>
      </c>
      <c r="E453" t="s">
        <v>388</v>
      </c>
      <c r="F453" s="3"/>
      <c r="G453" s="3"/>
      <c r="H453" s="3"/>
      <c r="Q453" s="2"/>
      <c r="R453" s="2"/>
      <c r="S453" s="2"/>
      <c r="T453" s="2"/>
      <c r="U453" s="2"/>
      <c r="V453" s="2"/>
      <c r="W453" s="2"/>
      <c r="X453" s="2"/>
    </row>
    <row r="454" spans="1:24" s="4" customFormat="1" x14ac:dyDescent="0.15">
      <c r="A454" s="3"/>
      <c r="B454" s="3"/>
      <c r="C454" s="3"/>
      <c r="D454" s="3"/>
      <c r="E454" s="3"/>
      <c r="F454" s="3"/>
      <c r="G454" s="3"/>
      <c r="H454" s="3"/>
      <c r="Q454" s="2"/>
      <c r="R454" s="2"/>
      <c r="S454" s="2"/>
      <c r="T454" s="2"/>
      <c r="U454" s="2"/>
      <c r="V454" s="2"/>
      <c r="W454" s="2"/>
      <c r="X454" s="2"/>
    </row>
    <row r="455" spans="1:24" s="4" customFormat="1" x14ac:dyDescent="0.15">
      <c r="A455" s="3" t="s">
        <v>12</v>
      </c>
      <c r="B455" s="3" t="s">
        <v>46</v>
      </c>
      <c r="C455" s="3"/>
      <c r="D455" s="3" t="s">
        <v>37</v>
      </c>
      <c r="E455" s="3"/>
      <c r="F455" s="3"/>
      <c r="G455" s="3"/>
      <c r="H455" s="3"/>
      <c r="I455" s="4" t="s">
        <v>11</v>
      </c>
      <c r="J455" s="4" t="s">
        <v>46</v>
      </c>
      <c r="L455" s="4" t="s">
        <v>37</v>
      </c>
      <c r="Q455" s="2"/>
      <c r="R455" s="2"/>
      <c r="S455" s="2"/>
      <c r="T455" s="2"/>
      <c r="U455" s="2"/>
      <c r="V455" s="2"/>
      <c r="W455" s="2"/>
      <c r="X455" s="2"/>
    </row>
    <row r="456" spans="1:24" s="4" customFormat="1" x14ac:dyDescent="0.15">
      <c r="A456" t="s">
        <v>643</v>
      </c>
      <c r="B456">
        <v>55</v>
      </c>
      <c r="C456" s="2" t="s">
        <v>644</v>
      </c>
      <c r="D456" t="s">
        <v>645</v>
      </c>
      <c r="E456" t="s">
        <v>334</v>
      </c>
      <c r="F456" s="3"/>
      <c r="G456" s="3"/>
      <c r="H456" s="3"/>
      <c r="I456" t="s">
        <v>717</v>
      </c>
      <c r="J456">
        <v>35</v>
      </c>
      <c r="K456" s="2" t="s">
        <v>644</v>
      </c>
      <c r="L456" t="s">
        <v>645</v>
      </c>
      <c r="M456" t="s">
        <v>624</v>
      </c>
      <c r="Q456" s="2"/>
      <c r="R456" s="2"/>
      <c r="S456" s="2"/>
      <c r="T456" s="2"/>
      <c r="U456" s="2"/>
      <c r="V456" s="2"/>
      <c r="W456" s="2"/>
      <c r="X456" s="2"/>
    </row>
    <row r="457" spans="1:24" s="4" customFormat="1" x14ac:dyDescent="0.15">
      <c r="A457" t="s">
        <v>643</v>
      </c>
      <c r="B457">
        <v>31</v>
      </c>
      <c r="C457" s="2" t="s">
        <v>644</v>
      </c>
      <c r="D457" t="s">
        <v>712</v>
      </c>
      <c r="E457" t="s">
        <v>253</v>
      </c>
      <c r="F457" s="3"/>
      <c r="G457" s="3"/>
      <c r="H457" s="3"/>
      <c r="I457" t="s">
        <v>717</v>
      </c>
      <c r="J457">
        <v>53</v>
      </c>
      <c r="K457" s="2" t="s">
        <v>644</v>
      </c>
      <c r="L457" t="s">
        <v>708</v>
      </c>
      <c r="M457" t="s">
        <v>493</v>
      </c>
      <c r="Q457" s="2"/>
      <c r="R457" s="2"/>
      <c r="S457" s="2"/>
      <c r="T457" s="2"/>
      <c r="U457" s="2"/>
      <c r="V457" s="2"/>
      <c r="W457" s="2"/>
      <c r="X457" s="2"/>
    </row>
    <row r="458" spans="1:24" s="4" customFormat="1" x14ac:dyDescent="0.15">
      <c r="A458" t="s">
        <v>643</v>
      </c>
      <c r="B458">
        <v>37</v>
      </c>
      <c r="C458" s="2" t="s">
        <v>644</v>
      </c>
      <c r="D458" t="s">
        <v>645</v>
      </c>
      <c r="E458" t="s">
        <v>394</v>
      </c>
      <c r="F458" s="3"/>
      <c r="G458" s="3"/>
      <c r="H458" s="3"/>
      <c r="I458" t="s">
        <v>717</v>
      </c>
      <c r="J458">
        <v>31</v>
      </c>
      <c r="K458" s="2" t="s">
        <v>644</v>
      </c>
      <c r="L458" t="s">
        <v>708</v>
      </c>
      <c r="M458" t="s">
        <v>623</v>
      </c>
      <c r="Q458" s="2"/>
      <c r="R458" s="2"/>
      <c r="S458" s="2"/>
      <c r="T458" s="2"/>
      <c r="U458" s="2"/>
      <c r="V458" s="2"/>
      <c r="W458" s="2"/>
      <c r="X458" s="2"/>
    </row>
    <row r="459" spans="1:24" s="4" customFormat="1" x14ac:dyDescent="0.15">
      <c r="A459" t="s">
        <v>643</v>
      </c>
      <c r="B459">
        <v>41</v>
      </c>
      <c r="C459" s="2" t="s">
        <v>644</v>
      </c>
      <c r="D459" t="s">
        <v>645</v>
      </c>
      <c r="E459" t="s">
        <v>395</v>
      </c>
      <c r="F459" s="3"/>
      <c r="G459" s="3"/>
      <c r="H459" s="3"/>
      <c r="I459" t="s">
        <v>717</v>
      </c>
      <c r="J459">
        <v>31</v>
      </c>
      <c r="K459" s="2" t="s">
        <v>644</v>
      </c>
      <c r="L459" t="s">
        <v>645</v>
      </c>
      <c r="M459" t="s">
        <v>454</v>
      </c>
      <c r="Q459" s="2"/>
      <c r="R459" s="2"/>
      <c r="S459" s="2"/>
      <c r="T459" s="2"/>
      <c r="U459" s="2"/>
      <c r="V459" s="2"/>
      <c r="W459" s="2"/>
      <c r="X459" s="2"/>
    </row>
    <row r="460" spans="1:24" s="4" customFormat="1" x14ac:dyDescent="0.15">
      <c r="A460" s="3"/>
      <c r="B460" s="3"/>
      <c r="C460" s="3"/>
      <c r="D460" s="3"/>
      <c r="E460" s="3"/>
      <c r="F460" s="3"/>
      <c r="G460" s="3"/>
      <c r="H460" s="3"/>
      <c r="Q460" s="2"/>
      <c r="R460" s="2"/>
      <c r="S460" s="2"/>
      <c r="T460" s="2"/>
      <c r="U460" s="2"/>
      <c r="V460" s="2"/>
      <c r="W460" s="2"/>
      <c r="X460" s="2"/>
    </row>
    <row r="461" spans="1:24" s="4" customFormat="1" x14ac:dyDescent="0.15">
      <c r="A461" s="3"/>
      <c r="B461" s="3"/>
      <c r="C461" s="3"/>
      <c r="D461" s="3"/>
      <c r="E461" s="3"/>
      <c r="F461" s="3"/>
      <c r="G461" s="3"/>
      <c r="H461" s="3"/>
      <c r="Q461" s="2"/>
      <c r="R461" s="2"/>
      <c r="S461" s="2"/>
      <c r="T461" s="2"/>
      <c r="U461" s="2"/>
      <c r="V461" s="2"/>
      <c r="W461" s="2"/>
      <c r="X461" s="2"/>
    </row>
    <row r="462" spans="1:24" s="4" customFormat="1" x14ac:dyDescent="0.15">
      <c r="A462" s="3" t="s">
        <v>13</v>
      </c>
      <c r="B462" s="3" t="s">
        <v>86</v>
      </c>
      <c r="C462" s="3"/>
      <c r="D462" s="3" t="s">
        <v>41</v>
      </c>
      <c r="E462" s="3"/>
      <c r="F462" s="3"/>
      <c r="G462" s="3"/>
      <c r="H462" s="3"/>
      <c r="I462" s="4" t="s">
        <v>13</v>
      </c>
      <c r="J462" s="4" t="s">
        <v>49</v>
      </c>
      <c r="L462" s="4" t="s">
        <v>39</v>
      </c>
      <c r="Q462" s="2"/>
      <c r="R462" s="2"/>
      <c r="S462" s="2"/>
      <c r="T462" s="2"/>
      <c r="U462" s="2"/>
      <c r="V462" s="2"/>
      <c r="W462" s="2"/>
      <c r="X462" s="2"/>
    </row>
    <row r="463" spans="1:24" s="4" customFormat="1" x14ac:dyDescent="0.15">
      <c r="A463" t="s">
        <v>643</v>
      </c>
      <c r="B463">
        <v>55</v>
      </c>
      <c r="C463" s="2" t="s">
        <v>644</v>
      </c>
      <c r="D463" t="s">
        <v>645</v>
      </c>
      <c r="E463" t="s">
        <v>397</v>
      </c>
      <c r="F463" s="3"/>
      <c r="G463" s="3"/>
      <c r="H463" s="3"/>
      <c r="I463" t="s">
        <v>717</v>
      </c>
      <c r="J463">
        <v>35</v>
      </c>
      <c r="K463" s="2" t="s">
        <v>644</v>
      </c>
      <c r="L463" t="s">
        <v>709</v>
      </c>
      <c r="M463" t="s">
        <v>626</v>
      </c>
      <c r="Q463" s="2"/>
      <c r="R463" s="2"/>
      <c r="S463" s="2"/>
      <c r="T463" s="2"/>
      <c r="U463" s="2"/>
      <c r="V463" s="2"/>
      <c r="W463" s="2"/>
      <c r="X463" s="2"/>
    </row>
    <row r="464" spans="1:24" s="4" customFormat="1" x14ac:dyDescent="0.15">
      <c r="A464" t="s">
        <v>643</v>
      </c>
      <c r="B464">
        <v>45</v>
      </c>
      <c r="C464" s="2" t="s">
        <v>644</v>
      </c>
      <c r="D464" t="s">
        <v>645</v>
      </c>
      <c r="E464" t="s">
        <v>208</v>
      </c>
      <c r="F464" s="3"/>
      <c r="G464" s="3"/>
      <c r="H464" s="3"/>
      <c r="I464" t="s">
        <v>717</v>
      </c>
      <c r="J464">
        <v>56</v>
      </c>
      <c r="K464" s="2" t="s">
        <v>644</v>
      </c>
      <c r="L464" t="s">
        <v>647</v>
      </c>
      <c r="M464" t="s">
        <v>625</v>
      </c>
      <c r="Q464" s="2"/>
      <c r="R464" s="2"/>
      <c r="S464" s="2"/>
      <c r="T464" s="2"/>
      <c r="U464" s="2"/>
      <c r="V464" s="2"/>
      <c r="W464" s="2"/>
      <c r="X464" s="2"/>
    </row>
    <row r="465" spans="1:24" s="4" customFormat="1" x14ac:dyDescent="0.15">
      <c r="A465" t="s">
        <v>643</v>
      </c>
      <c r="B465">
        <v>45</v>
      </c>
      <c r="C465" s="2" t="s">
        <v>644</v>
      </c>
      <c r="D465" t="s">
        <v>645</v>
      </c>
      <c r="E465" t="s">
        <v>396</v>
      </c>
      <c r="F465" s="3"/>
      <c r="G465" s="3"/>
      <c r="H465" s="3"/>
      <c r="Q465" s="2"/>
      <c r="R465" s="2"/>
      <c r="S465" s="2"/>
      <c r="T465" s="2"/>
      <c r="U465" s="2"/>
      <c r="V465" s="2"/>
      <c r="W465" s="2"/>
      <c r="X465" s="2"/>
    </row>
    <row r="466" spans="1:24" s="4" customFormat="1" x14ac:dyDescent="0.15">
      <c r="A466" s="3"/>
      <c r="B466" s="3"/>
      <c r="C466" s="3"/>
      <c r="D466" s="3"/>
      <c r="E466" s="3"/>
      <c r="F466" s="3"/>
      <c r="G466" s="3"/>
      <c r="H466" s="3"/>
      <c r="Q466" s="2"/>
      <c r="R466" s="2"/>
      <c r="S466" s="2"/>
      <c r="T466" s="2"/>
      <c r="U466" s="2"/>
      <c r="V466" s="2"/>
      <c r="W466" s="2"/>
      <c r="X466" s="2"/>
    </row>
    <row r="467" spans="1:24" s="4" customFormat="1" x14ac:dyDescent="0.15">
      <c r="A467" s="3" t="s">
        <v>14</v>
      </c>
      <c r="B467" s="3" t="s">
        <v>30</v>
      </c>
      <c r="C467" s="3"/>
      <c r="D467" s="3" t="s">
        <v>39</v>
      </c>
      <c r="E467" s="3"/>
      <c r="F467" s="3"/>
      <c r="G467" s="3"/>
      <c r="H467" s="3"/>
      <c r="I467" s="4" t="s">
        <v>14</v>
      </c>
      <c r="J467" s="4" t="s">
        <v>27</v>
      </c>
      <c r="L467" s="4" t="s">
        <v>128</v>
      </c>
      <c r="Q467" s="2"/>
      <c r="R467" s="2"/>
      <c r="S467" s="2"/>
      <c r="T467" s="2"/>
      <c r="U467" s="2"/>
      <c r="V467" s="2"/>
      <c r="W467" s="2"/>
      <c r="X467" s="2"/>
    </row>
    <row r="468" spans="1:24" s="4" customFormat="1" x14ac:dyDescent="0.15">
      <c r="A468" t="s">
        <v>643</v>
      </c>
      <c r="B468">
        <v>46</v>
      </c>
      <c r="C468" s="2" t="s">
        <v>644</v>
      </c>
      <c r="D468" t="s">
        <v>647</v>
      </c>
      <c r="E468" t="s">
        <v>398</v>
      </c>
      <c r="F468" s="3"/>
      <c r="G468" s="3"/>
      <c r="H468" s="3"/>
      <c r="I468" t="s">
        <v>717</v>
      </c>
      <c r="J468">
        <v>31</v>
      </c>
      <c r="K468" s="2" t="s">
        <v>644</v>
      </c>
      <c r="L468" t="s">
        <v>708</v>
      </c>
      <c r="M468" t="s">
        <v>627</v>
      </c>
      <c r="Q468" s="2"/>
      <c r="R468" s="2"/>
      <c r="S468" s="2"/>
      <c r="T468" s="2"/>
      <c r="U468" s="2"/>
      <c r="V468" s="2"/>
      <c r="W468" s="2"/>
      <c r="X468" s="2"/>
    </row>
    <row r="469" spans="1:24" s="4" customFormat="1" x14ac:dyDescent="0.15">
      <c r="A469" t="s">
        <v>643</v>
      </c>
      <c r="B469">
        <v>57</v>
      </c>
      <c r="C469" s="2" t="s">
        <v>644</v>
      </c>
      <c r="D469" t="s">
        <v>647</v>
      </c>
      <c r="E469" t="s">
        <v>208</v>
      </c>
      <c r="F469" s="3"/>
      <c r="G469" s="3"/>
      <c r="H469" s="3"/>
      <c r="Q469" s="2"/>
      <c r="R469" s="2"/>
      <c r="S469" s="2"/>
      <c r="T469" s="2"/>
      <c r="U469" s="2"/>
      <c r="V469" s="2"/>
      <c r="W469" s="2"/>
      <c r="X469" s="2"/>
    </row>
    <row r="470" spans="1:24" s="4" customFormat="1" x14ac:dyDescent="0.15">
      <c r="A470" s="3"/>
      <c r="B470" s="3"/>
      <c r="C470" s="3"/>
      <c r="D470" s="3"/>
      <c r="E470" s="3"/>
      <c r="F470" s="3"/>
      <c r="G470" s="3"/>
      <c r="H470" s="3"/>
      <c r="Q470" s="2"/>
      <c r="R470" s="2"/>
      <c r="S470" s="2"/>
      <c r="T470" s="2"/>
      <c r="U470" s="2"/>
      <c r="V470" s="2"/>
      <c r="W470" s="2"/>
      <c r="X470" s="2"/>
    </row>
    <row r="471" spans="1:24" s="4" customFormat="1" x14ac:dyDescent="0.15">
      <c r="A471" s="3"/>
      <c r="B471" s="3"/>
      <c r="C471" s="3"/>
      <c r="D471" s="3"/>
      <c r="E471" s="3"/>
      <c r="F471" s="3"/>
      <c r="G471" s="3"/>
      <c r="H471" s="3"/>
      <c r="I471" s="4" t="s">
        <v>14</v>
      </c>
      <c r="J471" s="4" t="s">
        <v>120</v>
      </c>
      <c r="L471" s="4" t="s">
        <v>128</v>
      </c>
      <c r="Q471" s="2"/>
      <c r="R471" s="2"/>
      <c r="S471" s="2"/>
      <c r="T471" s="2"/>
      <c r="U471" s="2"/>
      <c r="V471" s="2"/>
      <c r="W471" s="2"/>
      <c r="X471" s="2"/>
    </row>
    <row r="472" spans="1:24" x14ac:dyDescent="0.15">
      <c r="I472" t="s">
        <v>717</v>
      </c>
      <c r="J472">
        <v>44</v>
      </c>
      <c r="K472" s="2" t="s">
        <v>644</v>
      </c>
      <c r="L472" t="s">
        <v>645</v>
      </c>
      <c r="M472" t="s">
        <v>628</v>
      </c>
    </row>
    <row r="476" spans="1:24" s="4" customFormat="1" x14ac:dyDescent="0.15">
      <c r="A476" s="3" t="s">
        <v>6</v>
      </c>
      <c r="B476" s="3"/>
      <c r="C476" s="3"/>
      <c r="D476" s="3"/>
      <c r="E476" s="3"/>
      <c r="F476" s="3"/>
      <c r="G476" s="3"/>
      <c r="H476" s="3"/>
      <c r="I476" s="4" t="s">
        <v>6</v>
      </c>
      <c r="Q476" s="2"/>
      <c r="R476" s="2"/>
      <c r="S476" s="2"/>
      <c r="T476" s="2"/>
      <c r="U476" s="2"/>
      <c r="V476" s="2"/>
      <c r="W476" s="2"/>
      <c r="X476" s="2"/>
    </row>
    <row r="477" spans="1:24" s="4" customFormat="1" x14ac:dyDescent="0.15">
      <c r="A477" s="3" t="s">
        <v>10</v>
      </c>
      <c r="B477" s="3" t="s">
        <v>117</v>
      </c>
      <c r="C477" s="3"/>
      <c r="D477" s="3"/>
      <c r="E477" s="3" t="s">
        <v>48</v>
      </c>
      <c r="F477" s="3"/>
      <c r="G477" s="3"/>
      <c r="H477" s="3"/>
      <c r="I477" s="4" t="s">
        <v>10</v>
      </c>
      <c r="J477" s="4" t="s">
        <v>117</v>
      </c>
      <c r="M477" s="4" t="s">
        <v>48</v>
      </c>
      <c r="Q477" s="2"/>
      <c r="R477" s="2"/>
      <c r="S477" s="2"/>
      <c r="T477" s="2"/>
      <c r="U477" s="2"/>
      <c r="V477" s="2"/>
      <c r="W477" s="2"/>
      <c r="X477" s="2"/>
    </row>
    <row r="478" spans="1:24" s="4" customFormat="1" x14ac:dyDescent="0.15">
      <c r="A478" t="s">
        <v>643</v>
      </c>
      <c r="B478">
        <v>45</v>
      </c>
      <c r="C478" s="2" t="s">
        <v>644</v>
      </c>
      <c r="D478" t="s">
        <v>645</v>
      </c>
      <c r="E478" t="s">
        <v>399</v>
      </c>
      <c r="F478" s="3"/>
      <c r="G478" s="3"/>
      <c r="H478" s="3"/>
      <c r="I478" t="s">
        <v>717</v>
      </c>
      <c r="J478">
        <v>35</v>
      </c>
      <c r="K478" s="2" t="s">
        <v>644</v>
      </c>
      <c r="L478" t="s">
        <v>645</v>
      </c>
      <c r="M478" t="s">
        <v>632</v>
      </c>
      <c r="Q478" s="2"/>
      <c r="R478" s="2"/>
      <c r="S478" s="2"/>
      <c r="T478" s="2"/>
      <c r="U478" s="2"/>
      <c r="V478" s="2"/>
      <c r="W478" s="2"/>
      <c r="X478" s="2"/>
    </row>
    <row r="479" spans="1:24" s="4" customFormat="1" x14ac:dyDescent="0.15">
      <c r="A479" t="s">
        <v>643</v>
      </c>
      <c r="B479">
        <v>33</v>
      </c>
      <c r="C479" s="2" t="s">
        <v>644</v>
      </c>
      <c r="D479" t="s">
        <v>714</v>
      </c>
      <c r="E479"/>
      <c r="F479" s="3"/>
      <c r="G479" s="3"/>
      <c r="H479" s="3"/>
      <c r="I479" t="s">
        <v>717</v>
      </c>
      <c r="J479">
        <v>48</v>
      </c>
      <c r="K479" s="2" t="s">
        <v>644</v>
      </c>
      <c r="L479" t="s">
        <v>710</v>
      </c>
      <c r="M479" t="s">
        <v>633</v>
      </c>
      <c r="Q479" s="2"/>
      <c r="R479" s="2"/>
      <c r="S479" s="2"/>
      <c r="T479" s="2"/>
      <c r="U479" s="2"/>
      <c r="V479" s="2"/>
      <c r="W479" s="2"/>
      <c r="X479" s="2"/>
    </row>
    <row r="480" spans="1:24" s="4" customFormat="1" x14ac:dyDescent="0.15">
      <c r="A480" t="s">
        <v>643</v>
      </c>
      <c r="B480">
        <v>53</v>
      </c>
      <c r="C480" s="2" t="s">
        <v>644</v>
      </c>
      <c r="D480" t="s">
        <v>646</v>
      </c>
      <c r="E480" t="s">
        <v>401</v>
      </c>
      <c r="F480" s="3"/>
      <c r="G480" s="3"/>
      <c r="H480" s="3"/>
      <c r="I480" t="s">
        <v>717</v>
      </c>
      <c r="J480">
        <v>53</v>
      </c>
      <c r="K480" s="2" t="s">
        <v>644</v>
      </c>
      <c r="L480" t="s">
        <v>708</v>
      </c>
      <c r="M480" t="s">
        <v>635</v>
      </c>
      <c r="Q480" s="2"/>
      <c r="R480" s="2"/>
      <c r="S480" s="2"/>
      <c r="T480" s="2"/>
      <c r="U480" s="2"/>
      <c r="V480" s="2"/>
      <c r="W480" s="2"/>
      <c r="X480" s="2"/>
    </row>
    <row r="481" spans="1:24" s="4" customFormat="1" x14ac:dyDescent="0.15">
      <c r="A481" t="s">
        <v>643</v>
      </c>
      <c r="B481">
        <v>46</v>
      </c>
      <c r="C481" s="2" t="s">
        <v>644</v>
      </c>
      <c r="D481" t="s">
        <v>647</v>
      </c>
      <c r="E481" t="s">
        <v>720</v>
      </c>
      <c r="F481" s="3"/>
      <c r="G481" s="3"/>
      <c r="H481" s="3"/>
      <c r="I481" t="s">
        <v>717</v>
      </c>
      <c r="J481">
        <v>31</v>
      </c>
      <c r="K481" s="2" t="s">
        <v>644</v>
      </c>
      <c r="L481" t="s">
        <v>645</v>
      </c>
      <c r="M481" t="s">
        <v>634</v>
      </c>
      <c r="Q481" s="2"/>
      <c r="R481" s="2"/>
      <c r="S481" s="2"/>
      <c r="T481" s="2"/>
      <c r="U481" s="2"/>
      <c r="V481" s="2"/>
      <c r="W481" s="2"/>
      <c r="X481" s="2"/>
    </row>
    <row r="482" spans="1:24" s="4" customFormat="1" x14ac:dyDescent="0.15">
      <c r="A482" t="s">
        <v>643</v>
      </c>
      <c r="B482">
        <v>51</v>
      </c>
      <c r="C482" s="2" t="s">
        <v>644</v>
      </c>
      <c r="D482" t="s">
        <v>645</v>
      </c>
      <c r="E482"/>
      <c r="F482" s="3"/>
      <c r="G482" s="3"/>
      <c r="H482" s="3"/>
      <c r="I482" t="s">
        <v>717</v>
      </c>
      <c r="J482">
        <v>60</v>
      </c>
      <c r="K482" s="2" t="s">
        <v>644</v>
      </c>
      <c r="L482" t="s">
        <v>647</v>
      </c>
      <c r="M482" t="s">
        <v>636</v>
      </c>
      <c r="Q482" s="2"/>
      <c r="R482" s="2"/>
      <c r="S482" s="2"/>
      <c r="T482" s="2"/>
      <c r="U482" s="2"/>
      <c r="V482" s="2"/>
      <c r="W482" s="2"/>
      <c r="X482" s="2"/>
    </row>
    <row r="483" spans="1:24" s="4" customFormat="1" x14ac:dyDescent="0.15">
      <c r="A483" t="s">
        <v>643</v>
      </c>
      <c r="B483">
        <v>51</v>
      </c>
      <c r="C483" s="2" t="s">
        <v>644</v>
      </c>
      <c r="D483" t="s">
        <v>645</v>
      </c>
      <c r="E483" t="s">
        <v>288</v>
      </c>
      <c r="F483" s="3"/>
      <c r="G483" s="3"/>
      <c r="H483" s="3"/>
      <c r="I483" t="s">
        <v>717</v>
      </c>
      <c r="J483">
        <v>52</v>
      </c>
      <c r="K483" s="2" t="s">
        <v>644</v>
      </c>
      <c r="L483" t="s">
        <v>708</v>
      </c>
      <c r="M483" t="s">
        <v>637</v>
      </c>
      <c r="Q483" s="2"/>
      <c r="R483" s="2"/>
      <c r="S483" s="2"/>
      <c r="T483" s="2"/>
      <c r="U483" s="2"/>
      <c r="V483" s="2"/>
      <c r="W483" s="2"/>
      <c r="X483" s="2"/>
    </row>
    <row r="484" spans="1:24" s="4" customFormat="1" x14ac:dyDescent="0.15">
      <c r="A484" s="3"/>
      <c r="B484" s="3"/>
      <c r="C484" s="3"/>
      <c r="D484" s="3"/>
      <c r="E484" s="3"/>
      <c r="F484" s="3"/>
      <c r="G484" s="3"/>
      <c r="H484" s="3"/>
      <c r="Q484" s="2"/>
      <c r="R484" s="2"/>
      <c r="S484" s="2"/>
      <c r="T484" s="2"/>
      <c r="U484" s="2"/>
      <c r="V484" s="2"/>
      <c r="W484" s="2"/>
      <c r="X484" s="2"/>
    </row>
    <row r="485" spans="1:24" s="4" customFormat="1" x14ac:dyDescent="0.15">
      <c r="A485" s="3" t="s">
        <v>11</v>
      </c>
      <c r="B485" s="3" t="s">
        <v>88</v>
      </c>
      <c r="C485" s="3"/>
      <c r="D485" s="3"/>
      <c r="E485" s="3" t="s">
        <v>37</v>
      </c>
      <c r="F485" s="3"/>
      <c r="G485" s="3"/>
      <c r="H485" s="3"/>
      <c r="I485" s="4" t="s">
        <v>11</v>
      </c>
      <c r="J485" s="4" t="s">
        <v>88</v>
      </c>
      <c r="M485" s="4" t="s">
        <v>39</v>
      </c>
      <c r="Q485" s="2"/>
      <c r="R485" s="2"/>
      <c r="S485" s="2"/>
      <c r="T485" s="2"/>
      <c r="U485" s="2"/>
      <c r="V485" s="2"/>
      <c r="W485" s="2"/>
      <c r="X485" s="2"/>
    </row>
    <row r="486" spans="1:24" s="4" customFormat="1" x14ac:dyDescent="0.15">
      <c r="A486" t="s">
        <v>643</v>
      </c>
      <c r="B486">
        <v>55</v>
      </c>
      <c r="C486" s="2" t="s">
        <v>644</v>
      </c>
      <c r="D486" t="s">
        <v>645</v>
      </c>
      <c r="E486" t="s">
        <v>410</v>
      </c>
      <c r="F486" s="3"/>
      <c r="G486" s="3"/>
      <c r="H486" s="3"/>
      <c r="I486" t="s">
        <v>717</v>
      </c>
      <c r="J486">
        <v>59</v>
      </c>
      <c r="K486" s="2" t="s">
        <v>644</v>
      </c>
      <c r="L486" t="s">
        <v>709</v>
      </c>
      <c r="M486" t="s">
        <v>630</v>
      </c>
      <c r="Q486" s="2"/>
      <c r="R486" s="2"/>
      <c r="S486" s="2"/>
      <c r="T486" s="2"/>
      <c r="U486" s="2"/>
      <c r="V486" s="2"/>
      <c r="W486" s="2"/>
      <c r="X486" s="2"/>
    </row>
    <row r="487" spans="1:24" s="4" customFormat="1" x14ac:dyDescent="0.15">
      <c r="A487" t="s">
        <v>643</v>
      </c>
      <c r="B487">
        <v>54</v>
      </c>
      <c r="C487" s="2" t="s">
        <v>644</v>
      </c>
      <c r="D487" t="s">
        <v>710</v>
      </c>
      <c r="E487" t="s">
        <v>411</v>
      </c>
      <c r="F487" s="3"/>
      <c r="G487" s="3"/>
      <c r="H487" s="3"/>
      <c r="I487" t="s">
        <v>717</v>
      </c>
      <c r="J487">
        <v>43</v>
      </c>
      <c r="K487" s="2" t="s">
        <v>644</v>
      </c>
      <c r="L487" t="s">
        <v>709</v>
      </c>
      <c r="M487" t="s">
        <v>631</v>
      </c>
      <c r="Q487" s="2"/>
      <c r="R487" s="2"/>
      <c r="S487" s="2"/>
      <c r="T487" s="2"/>
      <c r="U487" s="2"/>
      <c r="V487" s="2"/>
      <c r="W487" s="2"/>
      <c r="X487" s="2"/>
    </row>
    <row r="488" spans="1:24" s="4" customFormat="1" x14ac:dyDescent="0.15">
      <c r="A488" t="s">
        <v>643</v>
      </c>
      <c r="B488">
        <v>44</v>
      </c>
      <c r="C488" s="2" t="s">
        <v>644</v>
      </c>
      <c r="D488" t="s">
        <v>645</v>
      </c>
      <c r="E488" t="s">
        <v>412</v>
      </c>
      <c r="F488" s="3"/>
      <c r="G488" s="3"/>
      <c r="H488" s="3"/>
      <c r="Q488" s="2"/>
      <c r="R488" s="2"/>
      <c r="S488" s="2"/>
      <c r="T488" s="2"/>
      <c r="U488" s="2"/>
      <c r="V488" s="2"/>
      <c r="W488" s="2"/>
      <c r="X488" s="2"/>
    </row>
    <row r="489" spans="1:24" s="4" customFormat="1" x14ac:dyDescent="0.15">
      <c r="A489" t="s">
        <v>643</v>
      </c>
      <c r="B489">
        <v>44</v>
      </c>
      <c r="C489" s="2" t="s">
        <v>644</v>
      </c>
      <c r="D489" t="s">
        <v>645</v>
      </c>
      <c r="E489" t="s">
        <v>413</v>
      </c>
      <c r="F489" s="3"/>
      <c r="G489" s="3"/>
      <c r="H489" s="3"/>
      <c r="Q489" s="2"/>
      <c r="R489" s="2"/>
      <c r="S489" s="2"/>
      <c r="T489" s="2"/>
      <c r="U489" s="2"/>
      <c r="V489" s="2"/>
      <c r="W489" s="2"/>
      <c r="X489" s="2"/>
    </row>
    <row r="490" spans="1:24" s="4" customFormat="1" x14ac:dyDescent="0.15">
      <c r="A490" s="3"/>
      <c r="B490" s="3"/>
      <c r="C490" s="3"/>
      <c r="D490" s="3"/>
      <c r="E490" s="3"/>
      <c r="F490" s="3"/>
      <c r="G490" s="3"/>
      <c r="H490" s="3"/>
      <c r="Q490" s="2"/>
      <c r="R490" s="2"/>
      <c r="S490" s="2"/>
      <c r="T490" s="2"/>
      <c r="U490" s="2"/>
      <c r="V490" s="2"/>
      <c r="W490" s="2"/>
      <c r="X490" s="2"/>
    </row>
    <row r="491" spans="1:24" s="4" customFormat="1" x14ac:dyDescent="0.15">
      <c r="A491" s="3"/>
      <c r="B491" s="3"/>
      <c r="C491" s="3"/>
      <c r="D491" s="3"/>
      <c r="E491" s="3"/>
      <c r="F491" s="3"/>
      <c r="G491" s="3"/>
      <c r="H491" s="3"/>
      <c r="Q491" s="2"/>
      <c r="R491" s="2"/>
      <c r="S491" s="2"/>
      <c r="T491" s="2"/>
      <c r="U491" s="2"/>
      <c r="V491" s="2"/>
      <c r="W491" s="2"/>
      <c r="X491" s="2"/>
    </row>
    <row r="492" spans="1:24" s="4" customFormat="1" x14ac:dyDescent="0.15">
      <c r="A492" s="3" t="s">
        <v>12</v>
      </c>
      <c r="B492" s="3" t="s">
        <v>90</v>
      </c>
      <c r="C492" s="3"/>
      <c r="D492" s="3"/>
      <c r="E492" s="3" t="s">
        <v>41</v>
      </c>
      <c r="F492" s="3"/>
      <c r="G492" s="3"/>
      <c r="H492" s="3"/>
      <c r="I492" s="4" t="s">
        <v>11</v>
      </c>
      <c r="J492" s="4" t="s">
        <v>91</v>
      </c>
      <c r="M492" s="4" t="s">
        <v>39</v>
      </c>
      <c r="Q492" s="2"/>
      <c r="R492" s="2"/>
      <c r="S492" s="2"/>
      <c r="T492" s="2"/>
      <c r="U492" s="2"/>
      <c r="V492" s="2"/>
      <c r="W492" s="2"/>
      <c r="X492" s="2"/>
    </row>
    <row r="493" spans="1:24" s="4" customFormat="1" x14ac:dyDescent="0.15">
      <c r="A493" t="s">
        <v>643</v>
      </c>
      <c r="B493">
        <v>55</v>
      </c>
      <c r="C493" s="2" t="s">
        <v>644</v>
      </c>
      <c r="D493" t="s">
        <v>710</v>
      </c>
      <c r="E493" t="s">
        <v>407</v>
      </c>
      <c r="F493" s="3"/>
      <c r="G493" s="3"/>
      <c r="H493" s="3"/>
      <c r="I493" t="s">
        <v>717</v>
      </c>
      <c r="J493">
        <v>47</v>
      </c>
      <c r="K493" s="2" t="s">
        <v>644</v>
      </c>
      <c r="L493" t="s">
        <v>647</v>
      </c>
      <c r="M493" t="s">
        <v>638</v>
      </c>
      <c r="Q493" s="2"/>
      <c r="R493" s="2"/>
      <c r="S493" s="2"/>
      <c r="T493" s="2"/>
      <c r="U493" s="2"/>
      <c r="V493" s="2"/>
      <c r="W493" s="2"/>
      <c r="X493" s="2"/>
    </row>
    <row r="494" spans="1:24" s="4" customFormat="1" x14ac:dyDescent="0.15">
      <c r="A494" t="s">
        <v>643</v>
      </c>
      <c r="B494">
        <v>58</v>
      </c>
      <c r="C494" s="2" t="s">
        <v>644</v>
      </c>
      <c r="D494" t="s">
        <v>645</v>
      </c>
      <c r="E494" t="s">
        <v>408</v>
      </c>
      <c r="F494" s="3"/>
      <c r="G494" s="3"/>
      <c r="H494" s="3"/>
      <c r="I494" t="s">
        <v>717</v>
      </c>
      <c r="J494">
        <v>41</v>
      </c>
      <c r="K494" s="2" t="s">
        <v>644</v>
      </c>
      <c r="L494" t="s">
        <v>709</v>
      </c>
      <c r="M494" t="s">
        <v>639</v>
      </c>
      <c r="Q494" s="2"/>
      <c r="R494" s="2"/>
      <c r="S494" s="2"/>
      <c r="T494" s="2"/>
      <c r="U494" s="2"/>
      <c r="V494" s="2"/>
      <c r="W494" s="2"/>
      <c r="X494" s="2"/>
    </row>
    <row r="495" spans="1:24" s="4" customFormat="1" x14ac:dyDescent="0.15">
      <c r="A495" t="s">
        <v>643</v>
      </c>
      <c r="B495">
        <v>53</v>
      </c>
      <c r="C495" s="2" t="s">
        <v>644</v>
      </c>
      <c r="D495" t="s">
        <v>648</v>
      </c>
      <c r="E495" t="s">
        <v>409</v>
      </c>
      <c r="F495" s="3"/>
      <c r="G495" s="3"/>
      <c r="H495" s="3"/>
      <c r="Q495" s="2"/>
      <c r="R495" s="2"/>
      <c r="S495" s="2"/>
      <c r="T495" s="2"/>
      <c r="U495" s="2"/>
      <c r="V495" s="2"/>
      <c r="W495" s="2"/>
      <c r="X495" s="2"/>
    </row>
    <row r="496" spans="1:24" s="4" customFormat="1" x14ac:dyDescent="0.15">
      <c r="A496" s="3"/>
      <c r="B496" s="3"/>
      <c r="C496" s="3"/>
      <c r="D496" s="3"/>
      <c r="E496" s="3"/>
      <c r="F496" s="3"/>
      <c r="G496" s="3"/>
      <c r="H496" s="3"/>
      <c r="Q496" s="2"/>
      <c r="R496" s="2"/>
      <c r="S496" s="2"/>
      <c r="T496" s="2"/>
      <c r="U496" s="2"/>
      <c r="V496" s="2"/>
      <c r="W496" s="2"/>
      <c r="X496" s="2"/>
    </row>
    <row r="497" spans="1:24" s="4" customFormat="1" x14ac:dyDescent="0.15">
      <c r="A497" s="3"/>
      <c r="B497" s="3"/>
      <c r="C497" s="3"/>
      <c r="D497" s="3"/>
      <c r="E497" s="3"/>
      <c r="F497" s="3"/>
      <c r="G497" s="3"/>
      <c r="H497" s="3"/>
      <c r="Q497" s="2"/>
      <c r="R497" s="2"/>
      <c r="S497" s="2"/>
      <c r="T497" s="2"/>
      <c r="U497" s="2"/>
      <c r="V497" s="2"/>
      <c r="W497" s="2"/>
      <c r="X497" s="2"/>
    </row>
    <row r="498" spans="1:24" s="4" customFormat="1" x14ac:dyDescent="0.15">
      <c r="A498" s="3" t="s">
        <v>12</v>
      </c>
      <c r="B498" s="3" t="s">
        <v>89</v>
      </c>
      <c r="C498" s="3"/>
      <c r="D498" s="3"/>
      <c r="E498" s="3" t="s">
        <v>41</v>
      </c>
      <c r="F498" s="3"/>
      <c r="G498" s="3"/>
      <c r="H498" s="3"/>
      <c r="I498" s="4" t="s">
        <v>13</v>
      </c>
      <c r="J498" s="4" t="s">
        <v>137</v>
      </c>
      <c r="M498" s="4" t="s">
        <v>128</v>
      </c>
      <c r="Q498" s="2"/>
      <c r="R498" s="2"/>
      <c r="S498" s="2"/>
      <c r="T498" s="2"/>
      <c r="U498" s="2"/>
      <c r="V498" s="2"/>
      <c r="W498" s="2"/>
      <c r="X498" s="2"/>
    </row>
    <row r="499" spans="1:24" s="4" customFormat="1" x14ac:dyDescent="0.15">
      <c r="A499" t="s">
        <v>643</v>
      </c>
      <c r="B499">
        <v>44</v>
      </c>
      <c r="C499" s="2" t="s">
        <v>644</v>
      </c>
      <c r="D499" t="s">
        <v>645</v>
      </c>
      <c r="E499" t="s">
        <v>404</v>
      </c>
      <c r="F499" s="3"/>
      <c r="G499" s="3"/>
      <c r="H499" s="3"/>
      <c r="I499" t="s">
        <v>717</v>
      </c>
      <c r="J499">
        <v>45</v>
      </c>
      <c r="K499" s="2" t="s">
        <v>644</v>
      </c>
      <c r="L499" t="s">
        <v>709</v>
      </c>
      <c r="M499" t="s">
        <v>640</v>
      </c>
      <c r="Q499" s="2"/>
      <c r="R499" s="2"/>
      <c r="S499" s="2"/>
      <c r="T499" s="2"/>
      <c r="U499" s="2"/>
      <c r="V499" s="2"/>
      <c r="W499" s="2"/>
      <c r="X499" s="2"/>
    </row>
    <row r="500" spans="1:24" s="4" customFormat="1" x14ac:dyDescent="0.15">
      <c r="A500" t="s">
        <v>643</v>
      </c>
      <c r="B500">
        <v>47</v>
      </c>
      <c r="C500" s="2" t="s">
        <v>644</v>
      </c>
      <c r="D500" t="s">
        <v>648</v>
      </c>
      <c r="E500" t="s">
        <v>406</v>
      </c>
      <c r="F500" s="3"/>
      <c r="G500" s="3"/>
      <c r="H500" s="3"/>
      <c r="Q500" s="2"/>
      <c r="R500" s="2"/>
      <c r="S500" s="2"/>
      <c r="T500" s="2"/>
      <c r="U500" s="2"/>
      <c r="V500" s="2"/>
      <c r="W500" s="2"/>
      <c r="X500" s="2"/>
    </row>
    <row r="501" spans="1:24" s="4" customFormat="1" x14ac:dyDescent="0.15">
      <c r="A501" t="s">
        <v>643</v>
      </c>
      <c r="B501">
        <v>46</v>
      </c>
      <c r="C501" s="2" t="s">
        <v>644</v>
      </c>
      <c r="D501" t="s">
        <v>650</v>
      </c>
      <c r="E501" t="s">
        <v>405</v>
      </c>
      <c r="F501" s="3"/>
      <c r="G501" s="3"/>
      <c r="H501" s="3"/>
      <c r="Q501" s="2"/>
      <c r="R501" s="2"/>
      <c r="S501" s="2"/>
      <c r="T501" s="2"/>
      <c r="U501" s="2"/>
      <c r="V501" s="2"/>
      <c r="W501" s="2"/>
      <c r="X501" s="2"/>
    </row>
    <row r="502" spans="1:24" s="4" customFormat="1" x14ac:dyDescent="0.15">
      <c r="A502" s="3"/>
      <c r="B502" s="3"/>
      <c r="C502" s="3"/>
      <c r="D502" s="3"/>
      <c r="E502" s="3"/>
      <c r="F502" s="3"/>
      <c r="G502" s="3"/>
      <c r="H502" s="3"/>
      <c r="Q502" s="2"/>
      <c r="R502" s="2"/>
      <c r="S502" s="2"/>
      <c r="T502" s="2"/>
      <c r="U502" s="2"/>
      <c r="V502" s="2"/>
      <c r="W502" s="2"/>
      <c r="X502" s="2"/>
    </row>
    <row r="503" spans="1:24" s="4" customFormat="1" x14ac:dyDescent="0.15">
      <c r="A503" s="3" t="s">
        <v>14</v>
      </c>
      <c r="B503" s="3" t="s">
        <v>118</v>
      </c>
      <c r="C503" s="3"/>
      <c r="D503" s="3"/>
      <c r="E503" s="3" t="s">
        <v>39</v>
      </c>
      <c r="F503" s="3"/>
      <c r="G503" s="3"/>
      <c r="H503" s="3"/>
      <c r="I503" s="4" t="s">
        <v>13</v>
      </c>
      <c r="J503" s="4" t="s">
        <v>89</v>
      </c>
      <c r="M503" s="4" t="s">
        <v>128</v>
      </c>
      <c r="Q503" s="2"/>
      <c r="R503" s="2"/>
      <c r="S503" s="2"/>
      <c r="T503" s="2"/>
      <c r="U503" s="2"/>
      <c r="V503" s="2"/>
      <c r="W503" s="2"/>
      <c r="X503" s="2"/>
    </row>
    <row r="504" spans="1:24" s="4" customFormat="1" x14ac:dyDescent="0.15">
      <c r="A504" t="s">
        <v>643</v>
      </c>
      <c r="B504">
        <v>31</v>
      </c>
      <c r="C504" s="2" t="s">
        <v>644</v>
      </c>
      <c r="D504" t="s">
        <v>712</v>
      </c>
      <c r="E504" t="s">
        <v>414</v>
      </c>
      <c r="F504" s="3"/>
      <c r="G504" s="3"/>
      <c r="H504" s="3"/>
      <c r="I504" t="s">
        <v>717</v>
      </c>
      <c r="J504">
        <v>44</v>
      </c>
      <c r="K504" s="2" t="s">
        <v>644</v>
      </c>
      <c r="L504" t="s">
        <v>645</v>
      </c>
      <c r="M504" t="s">
        <v>641</v>
      </c>
      <c r="Q504" s="2"/>
      <c r="R504" s="2"/>
      <c r="S504" s="2"/>
      <c r="T504" s="2"/>
      <c r="U504" s="2"/>
      <c r="V504" s="2"/>
      <c r="W504" s="2"/>
      <c r="X504" s="2"/>
    </row>
    <row r="505" spans="1:24" s="4" customFormat="1" x14ac:dyDescent="0.15">
      <c r="A505" t="s">
        <v>643</v>
      </c>
      <c r="B505">
        <v>60</v>
      </c>
      <c r="C505" s="2" t="s">
        <v>644</v>
      </c>
      <c r="D505" t="s">
        <v>645</v>
      </c>
      <c r="E505" t="s">
        <v>415</v>
      </c>
      <c r="F505" s="3"/>
      <c r="G505" s="3"/>
      <c r="H505" s="3"/>
      <c r="Q505" s="2"/>
      <c r="R505" s="2"/>
      <c r="S505" s="2"/>
      <c r="T505" s="2"/>
      <c r="U505" s="2"/>
      <c r="V505" s="2"/>
      <c r="W505" s="2"/>
      <c r="X505" s="2"/>
    </row>
    <row r="506" spans="1:24" s="4" customFormat="1" x14ac:dyDescent="0.15">
      <c r="A506" s="3"/>
      <c r="B506" s="3"/>
      <c r="C506" s="3"/>
      <c r="D506" s="3"/>
      <c r="E506" s="3"/>
      <c r="F506" s="3"/>
      <c r="G506" s="3"/>
      <c r="H506" s="3"/>
      <c r="Q506" s="2"/>
      <c r="R506" s="2"/>
      <c r="S506" s="2"/>
      <c r="T506" s="2"/>
      <c r="U506" s="2"/>
      <c r="V506" s="2"/>
      <c r="W506" s="2"/>
      <c r="X506" s="2"/>
    </row>
    <row r="507" spans="1:24" s="4" customFormat="1" x14ac:dyDescent="0.15">
      <c r="A507" s="3"/>
      <c r="B507" s="3"/>
      <c r="C507" s="3"/>
      <c r="D507" s="3"/>
      <c r="E507" s="3"/>
      <c r="F507" s="3"/>
      <c r="G507" s="3"/>
      <c r="H507" s="3"/>
      <c r="Q507" s="2"/>
      <c r="R507" s="2"/>
      <c r="S507" s="2"/>
      <c r="T507" s="2"/>
      <c r="U507" s="2"/>
      <c r="V507" s="2"/>
      <c r="W507" s="2"/>
      <c r="X507" s="2"/>
    </row>
    <row r="508" spans="1:24" s="4" customFormat="1" x14ac:dyDescent="0.15">
      <c r="A508" s="3" t="s">
        <v>14</v>
      </c>
      <c r="B508" s="3" t="s">
        <v>119</v>
      </c>
      <c r="C508" s="3"/>
      <c r="D508" s="3"/>
      <c r="E508" s="3" t="s">
        <v>39</v>
      </c>
      <c r="F508" s="3"/>
      <c r="G508" s="3"/>
      <c r="H508" s="3"/>
      <c r="I508" s="4" t="s">
        <v>13</v>
      </c>
      <c r="J508" s="4" t="s">
        <v>138</v>
      </c>
      <c r="M508" s="4" t="s">
        <v>128</v>
      </c>
      <c r="Q508" s="2"/>
      <c r="R508" s="2"/>
      <c r="S508" s="2"/>
      <c r="T508" s="2"/>
      <c r="U508" s="2"/>
      <c r="V508" s="2"/>
      <c r="W508" s="2"/>
      <c r="X508" s="2"/>
    </row>
    <row r="509" spans="1:24" s="4" customFormat="1" x14ac:dyDescent="0.15">
      <c r="A509" t="s">
        <v>643</v>
      </c>
      <c r="B509">
        <v>37</v>
      </c>
      <c r="C509" s="2" t="s">
        <v>644</v>
      </c>
      <c r="D509" t="s">
        <v>650</v>
      </c>
      <c r="E509" t="s">
        <v>416</v>
      </c>
      <c r="F509" s="3"/>
      <c r="G509" s="3"/>
      <c r="H509" s="3"/>
      <c r="I509" t="s">
        <v>717</v>
      </c>
      <c r="J509">
        <v>60</v>
      </c>
      <c r="K509" s="2" t="s">
        <v>644</v>
      </c>
      <c r="L509" t="s">
        <v>709</v>
      </c>
      <c r="M509" t="s">
        <v>629</v>
      </c>
      <c r="Q509" s="2"/>
      <c r="R509" s="2"/>
      <c r="S509" s="2"/>
      <c r="T509" s="2"/>
      <c r="U509" s="2"/>
      <c r="V509" s="2"/>
      <c r="W509" s="2"/>
      <c r="X509" s="2"/>
    </row>
    <row r="510" spans="1:24" s="4" customFormat="1" x14ac:dyDescent="0.15">
      <c r="A510" t="s">
        <v>643</v>
      </c>
      <c r="B510">
        <v>38</v>
      </c>
      <c r="C510" s="2" t="s">
        <v>644</v>
      </c>
      <c r="D510" t="s">
        <v>645</v>
      </c>
      <c r="E510" t="s">
        <v>417</v>
      </c>
      <c r="F510" s="3"/>
      <c r="G510" s="3"/>
      <c r="H510" s="3"/>
      <c r="Q510" s="2"/>
      <c r="R510" s="2"/>
      <c r="S510" s="2"/>
      <c r="T510" s="2"/>
      <c r="U510" s="2"/>
      <c r="V510" s="2"/>
      <c r="W510" s="2"/>
      <c r="X510" s="2"/>
    </row>
    <row r="511" spans="1:24" s="4" customFormat="1" x14ac:dyDescent="0.15">
      <c r="A511" s="3"/>
      <c r="B511" s="3"/>
      <c r="C511" s="3"/>
      <c r="D511" s="3"/>
      <c r="E511" s="3"/>
      <c r="F511" s="3"/>
      <c r="G511" s="3"/>
      <c r="H511" s="3"/>
      <c r="Q511" s="2"/>
      <c r="R511" s="2"/>
      <c r="S511" s="2"/>
      <c r="T511" s="2"/>
      <c r="U511" s="2"/>
      <c r="V511" s="2"/>
      <c r="W511" s="2"/>
      <c r="X511" s="2"/>
    </row>
    <row r="512" spans="1:24" s="4" customFormat="1" x14ac:dyDescent="0.15">
      <c r="A512" s="3"/>
      <c r="B512" s="3"/>
      <c r="C512" s="3"/>
      <c r="D512" s="3"/>
      <c r="E512" s="3"/>
      <c r="F512" s="3"/>
      <c r="G512" s="3"/>
      <c r="H512" s="3"/>
      <c r="I512" s="4" t="s">
        <v>13</v>
      </c>
      <c r="J512" s="4" t="s">
        <v>139</v>
      </c>
      <c r="M512" s="4" t="s">
        <v>128</v>
      </c>
      <c r="Q512" s="2"/>
      <c r="R512" s="2"/>
      <c r="S512" s="2"/>
      <c r="T512" s="2"/>
      <c r="U512" s="2"/>
      <c r="V512" s="2"/>
      <c r="W512" s="2"/>
      <c r="X512" s="2"/>
    </row>
    <row r="513" spans="9:13" x14ac:dyDescent="0.15">
      <c r="I513" t="s">
        <v>717</v>
      </c>
      <c r="J513">
        <v>34</v>
      </c>
      <c r="K513" s="2" t="s">
        <v>644</v>
      </c>
      <c r="L513" t="s">
        <v>708</v>
      </c>
      <c r="M513" t="s">
        <v>642</v>
      </c>
    </row>
  </sheetData>
  <mergeCells count="2">
    <mergeCell ref="A2:H2"/>
    <mergeCell ref="I2:P2"/>
  </mergeCells>
  <phoneticPr fontId="1"/>
  <pageMargins left="0.7" right="0.7" top="0.75" bottom="0.75" header="0.3" footer="0.3"/>
  <pageSetup paperSize="9" scale="40" fitToHeight="0"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AL184"/>
  <sheetViews>
    <sheetView topLeftCell="A16" workbookViewId="0">
      <selection activeCell="F174" sqref="F174"/>
    </sheetView>
  </sheetViews>
  <sheetFormatPr defaultRowHeight="19.5" x14ac:dyDescent="0.15"/>
  <cols>
    <col min="1" max="5" width="9" style="3"/>
    <col min="6" max="12" width="35.5" style="3" customWidth="1"/>
    <col min="13" max="20" width="35.5" style="4" customWidth="1"/>
    <col min="21" max="38" width="35.5" style="2" customWidth="1"/>
    <col min="39" max="16384" width="9" style="2"/>
  </cols>
  <sheetData>
    <row r="2" spans="1:38" s="1" customFormat="1" ht="43.5" x14ac:dyDescent="0.15">
      <c r="A2" s="12" t="s">
        <v>7</v>
      </c>
      <c r="B2" s="12"/>
      <c r="C2" s="12"/>
      <c r="D2" s="12"/>
      <c r="E2" s="12"/>
      <c r="F2" s="12"/>
      <c r="G2" s="12"/>
      <c r="H2" s="12"/>
      <c r="I2" s="12"/>
      <c r="J2" s="12"/>
      <c r="K2" s="12"/>
      <c r="L2" s="12"/>
    </row>
    <row r="4" spans="1:38" x14ac:dyDescent="0.15">
      <c r="A4" s="3" t="s">
        <v>0</v>
      </c>
    </row>
    <row r="5" spans="1:38" x14ac:dyDescent="0.15">
      <c r="A5" s="3" t="s">
        <v>10</v>
      </c>
      <c r="B5" s="3" t="s">
        <v>49</v>
      </c>
      <c r="D5" s="3" t="s">
        <v>92</v>
      </c>
      <c r="F5" t="s">
        <v>140</v>
      </c>
      <c r="G5" t="s">
        <v>141</v>
      </c>
      <c r="H5" t="s">
        <v>142</v>
      </c>
      <c r="I5" t="s">
        <v>143</v>
      </c>
      <c r="J5" t="s">
        <v>144</v>
      </c>
      <c r="K5" t="s">
        <v>145</v>
      </c>
      <c r="L5" t="s">
        <v>146</v>
      </c>
      <c r="M5" t="s">
        <v>147</v>
      </c>
      <c r="N5" t="s">
        <v>148</v>
      </c>
      <c r="O5" t="s">
        <v>149</v>
      </c>
      <c r="P5" t="s">
        <v>150</v>
      </c>
      <c r="Q5" t="s">
        <v>151</v>
      </c>
      <c r="R5" t="s">
        <v>152</v>
      </c>
      <c r="S5" t="s">
        <v>153</v>
      </c>
      <c r="T5" t="s">
        <v>154</v>
      </c>
      <c r="U5" t="s">
        <v>155</v>
      </c>
      <c r="V5" t="s">
        <v>151</v>
      </c>
      <c r="W5" t="s">
        <v>156</v>
      </c>
      <c r="X5" t="s">
        <v>157</v>
      </c>
      <c r="Y5" t="s">
        <v>158</v>
      </c>
      <c r="Z5" t="s">
        <v>159</v>
      </c>
      <c r="AA5" t="s">
        <v>160</v>
      </c>
      <c r="AB5" t="s">
        <v>161</v>
      </c>
      <c r="AC5" t="s">
        <v>162</v>
      </c>
      <c r="AD5" t="s">
        <v>163</v>
      </c>
      <c r="AE5" t="s">
        <v>164</v>
      </c>
      <c r="AF5" t="s">
        <v>165</v>
      </c>
      <c r="AG5" t="s">
        <v>166</v>
      </c>
      <c r="AH5" t="s">
        <v>167</v>
      </c>
      <c r="AI5" t="s">
        <v>159</v>
      </c>
      <c r="AJ5" t="s">
        <v>168</v>
      </c>
      <c r="AK5" t="s">
        <v>169</v>
      </c>
      <c r="AL5" t="s">
        <v>159</v>
      </c>
    </row>
    <row r="6" spans="1:38" x14ac:dyDescent="0.15">
      <c r="A6" s="3" t="s">
        <v>11</v>
      </c>
      <c r="B6" s="3" t="s">
        <v>93</v>
      </c>
      <c r="D6" s="3" t="s">
        <v>33</v>
      </c>
      <c r="F6" t="s">
        <v>179</v>
      </c>
      <c r="G6" t="s">
        <v>180</v>
      </c>
      <c r="H6" t="s">
        <v>181</v>
      </c>
      <c r="I6" t="s">
        <v>26</v>
      </c>
      <c r="J6" t="s">
        <v>182</v>
      </c>
      <c r="K6" t="s">
        <v>183</v>
      </c>
      <c r="L6" t="s">
        <v>184</v>
      </c>
      <c r="M6" t="s">
        <v>185</v>
      </c>
      <c r="N6" t="s">
        <v>186</v>
      </c>
      <c r="O6" t="s">
        <v>187</v>
      </c>
    </row>
    <row r="7" spans="1:38" x14ac:dyDescent="0.15">
      <c r="A7" s="3" t="s">
        <v>11</v>
      </c>
      <c r="B7" s="3" t="s">
        <v>46</v>
      </c>
      <c r="D7" s="3" t="s">
        <v>33</v>
      </c>
      <c r="F7" t="s">
        <v>170</v>
      </c>
      <c r="G7" t="s">
        <v>171</v>
      </c>
      <c r="H7" t="s">
        <v>172</v>
      </c>
      <c r="I7" t="s">
        <v>173</v>
      </c>
      <c r="J7" t="s">
        <v>160</v>
      </c>
      <c r="K7" t="s">
        <v>174</v>
      </c>
      <c r="L7" t="s">
        <v>175</v>
      </c>
      <c r="M7" t="s">
        <v>176</v>
      </c>
      <c r="N7" t="s">
        <v>177</v>
      </c>
      <c r="O7" t="s">
        <v>178</v>
      </c>
    </row>
    <row r="8" spans="1:38" x14ac:dyDescent="0.15">
      <c r="A8" s="3" t="s">
        <v>13</v>
      </c>
      <c r="B8" s="3" t="s">
        <v>52</v>
      </c>
      <c r="D8" s="3" t="s">
        <v>81</v>
      </c>
      <c r="F8" t="s">
        <v>188</v>
      </c>
      <c r="G8" t="s">
        <v>189</v>
      </c>
      <c r="H8" t="s">
        <v>190</v>
      </c>
      <c r="I8" t="s">
        <v>176</v>
      </c>
      <c r="J8" t="s">
        <v>191</v>
      </c>
      <c r="K8" t="s">
        <v>176</v>
      </c>
      <c r="L8" t="s">
        <v>192</v>
      </c>
      <c r="M8" t="s">
        <v>176</v>
      </c>
    </row>
    <row r="9" spans="1:38" x14ac:dyDescent="0.15">
      <c r="A9" s="3" t="s">
        <v>14</v>
      </c>
      <c r="B9" s="3" t="s">
        <v>32</v>
      </c>
      <c r="D9" s="3" t="s">
        <v>48</v>
      </c>
      <c r="F9" t="s">
        <v>193</v>
      </c>
      <c r="G9" t="s">
        <v>194</v>
      </c>
      <c r="H9" t="s">
        <v>195</v>
      </c>
      <c r="I9" t="s">
        <v>196</v>
      </c>
      <c r="J9" t="s">
        <v>197</v>
      </c>
      <c r="K9" t="s">
        <v>198</v>
      </c>
    </row>
    <row r="10" spans="1:38" x14ac:dyDescent="0.15">
      <c r="A10" s="3" t="s">
        <v>15</v>
      </c>
      <c r="B10" s="3" t="s">
        <v>30</v>
      </c>
      <c r="D10" s="3" t="s">
        <v>35</v>
      </c>
      <c r="F10" t="s">
        <v>199</v>
      </c>
      <c r="G10" t="s">
        <v>200</v>
      </c>
      <c r="H10" t="s">
        <v>201</v>
      </c>
      <c r="I10" t="s">
        <v>202</v>
      </c>
      <c r="J10" t="s">
        <v>203</v>
      </c>
    </row>
    <row r="11" spans="1:38" x14ac:dyDescent="0.15">
      <c r="A11" s="3" t="s">
        <v>16</v>
      </c>
      <c r="B11" s="3" t="s">
        <v>24</v>
      </c>
      <c r="D11" s="3" t="s">
        <v>37</v>
      </c>
      <c r="F11" t="s">
        <v>204</v>
      </c>
      <c r="G11" t="s">
        <v>205</v>
      </c>
      <c r="H11" t="s">
        <v>206</v>
      </c>
      <c r="I11" t="s">
        <v>207</v>
      </c>
    </row>
    <row r="12" spans="1:38" x14ac:dyDescent="0.15">
      <c r="A12" s="3" t="s">
        <v>17</v>
      </c>
      <c r="B12" s="3" t="s">
        <v>86</v>
      </c>
      <c r="D12" s="3" t="s">
        <v>39</v>
      </c>
      <c r="F12" t="s">
        <v>208</v>
      </c>
      <c r="G12" t="s">
        <v>209</v>
      </c>
    </row>
    <row r="13" spans="1:38" x14ac:dyDescent="0.15">
      <c r="A13" s="3" t="s">
        <v>17</v>
      </c>
      <c r="B13" s="3" t="s">
        <v>94</v>
      </c>
      <c r="D13" s="3" t="s">
        <v>39</v>
      </c>
      <c r="F13" t="s">
        <v>212</v>
      </c>
      <c r="G13" t="s">
        <v>213</v>
      </c>
    </row>
    <row r="14" spans="1:38" x14ac:dyDescent="0.15">
      <c r="A14" s="3" t="s">
        <v>17</v>
      </c>
      <c r="B14" s="3" t="s">
        <v>95</v>
      </c>
      <c r="D14" s="3" t="s">
        <v>39</v>
      </c>
      <c r="F14" t="s">
        <v>210</v>
      </c>
      <c r="G14" t="s">
        <v>211</v>
      </c>
    </row>
    <row r="21" spans="1:33" x14ac:dyDescent="0.15">
      <c r="A21" s="3" t="s">
        <v>1</v>
      </c>
    </row>
    <row r="22" spans="1:33" x14ac:dyDescent="0.15">
      <c r="A22" s="3" t="s">
        <v>10</v>
      </c>
      <c r="B22" s="3" t="s">
        <v>24</v>
      </c>
      <c r="D22" s="3" t="s">
        <v>97</v>
      </c>
      <c r="F22" t="s">
        <v>214</v>
      </c>
      <c r="G22" t="s">
        <v>215</v>
      </c>
      <c r="H22" t="s">
        <v>216</v>
      </c>
      <c r="I22" t="s">
        <v>217</v>
      </c>
      <c r="J22" t="s">
        <v>218</v>
      </c>
      <c r="K22" t="s">
        <v>219</v>
      </c>
      <c r="L22" t="s">
        <v>220</v>
      </c>
      <c r="M22" t="s">
        <v>221</v>
      </c>
      <c r="N22" t="s">
        <v>145</v>
      </c>
      <c r="O22" t="s">
        <v>222</v>
      </c>
      <c r="P22" t="s">
        <v>223</v>
      </c>
      <c r="Q22" t="s">
        <v>224</v>
      </c>
      <c r="R22" t="s">
        <v>225</v>
      </c>
      <c r="S22" t="s">
        <v>226</v>
      </c>
      <c r="T22" t="s">
        <v>227</v>
      </c>
      <c r="U22" t="s">
        <v>228</v>
      </c>
      <c r="V22" t="s">
        <v>228</v>
      </c>
      <c r="W22" t="s">
        <v>229</v>
      </c>
      <c r="X22" t="s">
        <v>230</v>
      </c>
      <c r="Y22" t="s">
        <v>231</v>
      </c>
      <c r="Z22" t="s">
        <v>232</v>
      </c>
      <c r="AA22" t="s">
        <v>233</v>
      </c>
      <c r="AB22" t="s">
        <v>234</v>
      </c>
    </row>
    <row r="23" spans="1:33" x14ac:dyDescent="0.15">
      <c r="A23" s="3" t="s">
        <v>11</v>
      </c>
      <c r="B23" s="3" t="s">
        <v>30</v>
      </c>
      <c r="D23" s="3" t="s">
        <v>98</v>
      </c>
      <c r="F23" t="s">
        <v>239</v>
      </c>
      <c r="G23" t="s">
        <v>240</v>
      </c>
      <c r="H23" t="s">
        <v>241</v>
      </c>
      <c r="I23" t="s">
        <v>242</v>
      </c>
      <c r="J23" t="s">
        <v>243</v>
      </c>
      <c r="K23" t="s">
        <v>244</v>
      </c>
      <c r="L23" t="s">
        <v>159</v>
      </c>
      <c r="M23" t="s">
        <v>245</v>
      </c>
      <c r="N23" t="s">
        <v>246</v>
      </c>
      <c r="O23" t="s">
        <v>247</v>
      </c>
      <c r="P23" t="s">
        <v>248</v>
      </c>
      <c r="Q23" t="s">
        <v>249</v>
      </c>
      <c r="R23" t="s">
        <v>250</v>
      </c>
      <c r="S23" t="s">
        <v>159</v>
      </c>
    </row>
    <row r="24" spans="1:33" x14ac:dyDescent="0.15">
      <c r="A24" s="3" t="s">
        <v>12</v>
      </c>
      <c r="B24" s="3" t="s">
        <v>46</v>
      </c>
      <c r="D24" s="3" t="s">
        <v>31</v>
      </c>
      <c r="F24" t="s">
        <v>252</v>
      </c>
      <c r="G24" t="s">
        <v>253</v>
      </c>
      <c r="H24" t="s">
        <v>254</v>
      </c>
      <c r="I24" t="s">
        <v>255</v>
      </c>
      <c r="J24" t="s">
        <v>256</v>
      </c>
      <c r="K24" t="s">
        <v>257</v>
      </c>
      <c r="L24" t="s">
        <v>159</v>
      </c>
      <c r="M24" t="s">
        <v>258</v>
      </c>
      <c r="N24" t="s">
        <v>259</v>
      </c>
      <c r="O24" t="s">
        <v>260</v>
      </c>
      <c r="P24" t="s">
        <v>183</v>
      </c>
    </row>
    <row r="25" spans="1:33" x14ac:dyDescent="0.15">
      <c r="A25" s="3" t="s">
        <v>13</v>
      </c>
      <c r="B25" s="3" t="s">
        <v>27</v>
      </c>
      <c r="D25" s="3" t="s">
        <v>37</v>
      </c>
      <c r="F25" t="s">
        <v>235</v>
      </c>
      <c r="G25" t="s">
        <v>236</v>
      </c>
      <c r="H25" t="s">
        <v>237</v>
      </c>
      <c r="I25" t="s">
        <v>238</v>
      </c>
    </row>
    <row r="26" spans="1:33" x14ac:dyDescent="0.15">
      <c r="A26" s="3" t="s">
        <v>14</v>
      </c>
      <c r="B26" s="3" t="s">
        <v>86</v>
      </c>
      <c r="D26" s="3" t="s">
        <v>39</v>
      </c>
      <c r="F26" t="s">
        <v>208</v>
      </c>
      <c r="G26" t="s">
        <v>251</v>
      </c>
    </row>
    <row r="27" spans="1:33" x14ac:dyDescent="0.15">
      <c r="A27" s="3" t="s">
        <v>14</v>
      </c>
      <c r="B27" s="3" t="s">
        <v>49</v>
      </c>
      <c r="D27" s="3" t="s">
        <v>39</v>
      </c>
      <c r="F27" t="s">
        <v>261</v>
      </c>
      <c r="G27" t="s">
        <v>262</v>
      </c>
    </row>
    <row r="28" spans="1:33" x14ac:dyDescent="0.15">
      <c r="A28" s="3" t="s">
        <v>96</v>
      </c>
      <c r="B28" s="3" t="s">
        <v>52</v>
      </c>
      <c r="D28" s="3" t="s">
        <v>39</v>
      </c>
      <c r="F28" t="s">
        <v>263</v>
      </c>
      <c r="G28" t="s">
        <v>264</v>
      </c>
    </row>
    <row r="30" spans="1:33" x14ac:dyDescent="0.15">
      <c r="A30" s="3" t="s">
        <v>2</v>
      </c>
    </row>
    <row r="31" spans="1:33" x14ac:dyDescent="0.15">
      <c r="A31" s="3" t="s">
        <v>10</v>
      </c>
      <c r="B31" s="3" t="s">
        <v>49</v>
      </c>
      <c r="D31" s="3" t="s">
        <v>99</v>
      </c>
      <c r="F31" t="s">
        <v>265</v>
      </c>
      <c r="G31" t="s">
        <v>266</v>
      </c>
      <c r="H31" t="s">
        <v>241</v>
      </c>
      <c r="I31" t="s">
        <v>267</v>
      </c>
      <c r="J31" t="s">
        <v>268</v>
      </c>
      <c r="K31" t="s">
        <v>269</v>
      </c>
      <c r="L31" t="s">
        <v>270</v>
      </c>
      <c r="M31" t="s">
        <v>159</v>
      </c>
      <c r="N31" t="s">
        <v>271</v>
      </c>
      <c r="O31" t="s">
        <v>159</v>
      </c>
      <c r="P31" t="s">
        <v>272</v>
      </c>
      <c r="Q31" t="s">
        <v>273</v>
      </c>
      <c r="R31" t="s">
        <v>274</v>
      </c>
      <c r="S31" t="s">
        <v>275</v>
      </c>
      <c r="T31" t="s">
        <v>276</v>
      </c>
      <c r="U31" t="s">
        <v>277</v>
      </c>
      <c r="V31" t="s">
        <v>278</v>
      </c>
      <c r="W31" t="s">
        <v>279</v>
      </c>
      <c r="X31" t="s">
        <v>280</v>
      </c>
      <c r="Y31" t="s">
        <v>281</v>
      </c>
      <c r="Z31" t="s">
        <v>282</v>
      </c>
      <c r="AA31" t="s">
        <v>283</v>
      </c>
      <c r="AB31" t="s">
        <v>284</v>
      </c>
      <c r="AC31" t="s">
        <v>285</v>
      </c>
      <c r="AD31" t="s">
        <v>286</v>
      </c>
      <c r="AE31" t="s">
        <v>287</v>
      </c>
      <c r="AF31" t="s">
        <v>159</v>
      </c>
      <c r="AG31" t="s">
        <v>288</v>
      </c>
    </row>
    <row r="32" spans="1:33" x14ac:dyDescent="0.15">
      <c r="A32" s="3" t="s">
        <v>11</v>
      </c>
      <c r="B32" s="3" t="s">
        <v>30</v>
      </c>
      <c r="D32" s="3" t="s">
        <v>98</v>
      </c>
      <c r="F32" t="s">
        <v>289</v>
      </c>
      <c r="G32" t="s">
        <v>290</v>
      </c>
      <c r="H32" t="s">
        <v>291</v>
      </c>
      <c r="I32" t="s">
        <v>159</v>
      </c>
      <c r="J32" t="s">
        <v>292</v>
      </c>
      <c r="K32" t="s">
        <v>293</v>
      </c>
      <c r="L32" t="s">
        <v>294</v>
      </c>
      <c r="M32" t="s">
        <v>295</v>
      </c>
      <c r="N32" t="s">
        <v>159</v>
      </c>
      <c r="O32" t="s">
        <v>261</v>
      </c>
      <c r="P32" t="s">
        <v>296</v>
      </c>
      <c r="Q32" t="s">
        <v>297</v>
      </c>
      <c r="R32" t="s">
        <v>298</v>
      </c>
    </row>
    <row r="33" spans="1:11" x14ac:dyDescent="0.15">
      <c r="A33" s="3" t="s">
        <v>12</v>
      </c>
      <c r="B33" s="3" t="s">
        <v>24</v>
      </c>
      <c r="D33" s="3" t="s">
        <v>53</v>
      </c>
      <c r="F33" t="s">
        <v>299</v>
      </c>
      <c r="G33" t="s">
        <v>300</v>
      </c>
      <c r="H33" t="s">
        <v>301</v>
      </c>
      <c r="I33" t="s">
        <v>302</v>
      </c>
      <c r="J33" t="s">
        <v>159</v>
      </c>
      <c r="K33" t="s">
        <v>303</v>
      </c>
    </row>
    <row r="34" spans="1:11" x14ac:dyDescent="0.15">
      <c r="A34" s="3" t="s">
        <v>13</v>
      </c>
      <c r="B34" s="3" t="s">
        <v>86</v>
      </c>
      <c r="D34" s="3" t="s">
        <v>41</v>
      </c>
      <c r="F34" t="s">
        <v>208</v>
      </c>
      <c r="G34" t="s">
        <v>304</v>
      </c>
      <c r="H34" t="s">
        <v>305</v>
      </c>
    </row>
    <row r="35" spans="1:11" x14ac:dyDescent="0.15">
      <c r="A35" s="3" t="s">
        <v>13</v>
      </c>
      <c r="B35" s="3" t="s">
        <v>46</v>
      </c>
      <c r="D35" s="3" t="s">
        <v>41</v>
      </c>
      <c r="F35" t="s">
        <v>306</v>
      </c>
      <c r="G35" t="s">
        <v>307</v>
      </c>
      <c r="H35" t="s">
        <v>308</v>
      </c>
    </row>
    <row r="36" spans="1:11" x14ac:dyDescent="0.15">
      <c r="A36" s="3" t="s">
        <v>13</v>
      </c>
      <c r="B36" s="3" t="s">
        <v>52</v>
      </c>
      <c r="D36" s="3" t="s">
        <v>41</v>
      </c>
      <c r="F36" t="s">
        <v>309</v>
      </c>
      <c r="G36" t="s">
        <v>310</v>
      </c>
      <c r="H36" t="s">
        <v>311</v>
      </c>
    </row>
    <row r="40" spans="1:11" x14ac:dyDescent="0.15">
      <c r="A40" s="3" t="s">
        <v>3</v>
      </c>
    </row>
    <row r="41" spans="1:11" x14ac:dyDescent="0.15">
      <c r="A41" s="3" t="s">
        <v>10</v>
      </c>
      <c r="B41" s="3" t="s">
        <v>54</v>
      </c>
      <c r="D41" s="2"/>
      <c r="E41" s="3" t="s">
        <v>100</v>
      </c>
      <c r="G41" s="2"/>
      <c r="H41" s="2"/>
    </row>
    <row r="42" spans="1:11" x14ac:dyDescent="0.15">
      <c r="A42" s="3" t="s">
        <v>11</v>
      </c>
      <c r="B42" s="3" t="s">
        <v>101</v>
      </c>
      <c r="E42" s="3" t="s">
        <v>102</v>
      </c>
    </row>
    <row r="43" spans="1:11" x14ac:dyDescent="0.15">
      <c r="A43" s="3" t="s">
        <v>12</v>
      </c>
      <c r="B43" s="3" t="s">
        <v>56</v>
      </c>
      <c r="E43" s="3" t="s">
        <v>104</v>
      </c>
    </row>
    <row r="44" spans="1:11" x14ac:dyDescent="0.15">
      <c r="A44" s="3" t="s">
        <v>13</v>
      </c>
      <c r="B44" s="3" t="s">
        <v>60</v>
      </c>
      <c r="E44" s="3" t="s">
        <v>103</v>
      </c>
    </row>
    <row r="45" spans="1:11" x14ac:dyDescent="0.15">
      <c r="A45" s="3" t="s">
        <v>14</v>
      </c>
      <c r="B45" s="3" t="s">
        <v>63</v>
      </c>
      <c r="E45" s="3" t="s">
        <v>108</v>
      </c>
    </row>
    <row r="46" spans="1:11" x14ac:dyDescent="0.15">
      <c r="A46" s="3" t="s">
        <v>15</v>
      </c>
      <c r="B46" s="3" t="s">
        <v>62</v>
      </c>
      <c r="E46" s="3" t="s">
        <v>75</v>
      </c>
    </row>
    <row r="47" spans="1:11" x14ac:dyDescent="0.15">
      <c r="A47" s="3" t="s">
        <v>15</v>
      </c>
      <c r="B47" s="3" t="s">
        <v>65</v>
      </c>
      <c r="E47" s="3" t="s">
        <v>75</v>
      </c>
    </row>
    <row r="48" spans="1:11" x14ac:dyDescent="0.15">
      <c r="A48" s="3" t="s">
        <v>17</v>
      </c>
      <c r="B48" s="3" t="s">
        <v>106</v>
      </c>
      <c r="E48" s="3" t="s">
        <v>23</v>
      </c>
    </row>
    <row r="49" spans="1:23" x14ac:dyDescent="0.15">
      <c r="A49" s="3" t="s">
        <v>17</v>
      </c>
      <c r="B49" s="3" t="s">
        <v>105</v>
      </c>
      <c r="E49" s="3" t="s">
        <v>23</v>
      </c>
    </row>
    <row r="50" spans="1:23" x14ac:dyDescent="0.15">
      <c r="A50" s="3" t="s">
        <v>19</v>
      </c>
      <c r="B50" s="3" t="s">
        <v>66</v>
      </c>
      <c r="E50" s="3" t="s">
        <v>109</v>
      </c>
    </row>
    <row r="51" spans="1:23" x14ac:dyDescent="0.15">
      <c r="A51" s="3" t="s">
        <v>107</v>
      </c>
      <c r="B51" s="3" t="s">
        <v>68</v>
      </c>
      <c r="E51" s="3" t="s">
        <v>109</v>
      </c>
    </row>
    <row r="57" spans="1:23" x14ac:dyDescent="0.15">
      <c r="A57" s="3" t="s">
        <v>4</v>
      </c>
    </row>
    <row r="58" spans="1:23" x14ac:dyDescent="0.15">
      <c r="A58" s="3" t="s">
        <v>10</v>
      </c>
      <c r="B58" s="3" t="s">
        <v>77</v>
      </c>
      <c r="D58" s="3" t="s">
        <v>23</v>
      </c>
      <c r="F58" t="s">
        <v>312</v>
      </c>
      <c r="G58" t="s">
        <v>313</v>
      </c>
      <c r="H58" t="s">
        <v>314</v>
      </c>
      <c r="I58" t="s">
        <v>315</v>
      </c>
      <c r="J58" t="s">
        <v>316</v>
      </c>
      <c r="K58" t="s">
        <v>317</v>
      </c>
      <c r="L58" t="s">
        <v>318</v>
      </c>
      <c r="M58" t="s">
        <v>319</v>
      </c>
      <c r="N58" t="s">
        <v>320</v>
      </c>
      <c r="O58" t="s">
        <v>321</v>
      </c>
      <c r="P58" t="s">
        <v>322</v>
      </c>
      <c r="Q58" t="s">
        <v>323</v>
      </c>
      <c r="R58" t="s">
        <v>324</v>
      </c>
      <c r="S58" t="s">
        <v>325</v>
      </c>
      <c r="T58" t="s">
        <v>326</v>
      </c>
      <c r="U58" t="s">
        <v>327</v>
      </c>
      <c r="V58" t="s">
        <v>328</v>
      </c>
    </row>
    <row r="59" spans="1:23" x14ac:dyDescent="0.15">
      <c r="A59" s="3" t="s">
        <v>10</v>
      </c>
      <c r="B59" s="3" t="s">
        <v>72</v>
      </c>
      <c r="D59" s="3" t="s">
        <v>23</v>
      </c>
      <c r="F59" t="s">
        <v>329</v>
      </c>
      <c r="G59" t="s">
        <v>330</v>
      </c>
      <c r="H59" t="s">
        <v>314</v>
      </c>
      <c r="I59" t="s">
        <v>159</v>
      </c>
      <c r="J59" t="s">
        <v>331</v>
      </c>
      <c r="K59" t="s">
        <v>332</v>
      </c>
      <c r="L59" t="s">
        <v>333</v>
      </c>
      <c r="M59" t="s">
        <v>334</v>
      </c>
      <c r="N59" t="s">
        <v>335</v>
      </c>
      <c r="O59" t="s">
        <v>336</v>
      </c>
      <c r="P59" t="s">
        <v>337</v>
      </c>
      <c r="Q59" t="s">
        <v>338</v>
      </c>
      <c r="R59" t="s">
        <v>339</v>
      </c>
      <c r="S59" t="s">
        <v>340</v>
      </c>
      <c r="T59" t="s">
        <v>341</v>
      </c>
      <c r="U59" t="s">
        <v>342</v>
      </c>
      <c r="V59" t="s">
        <v>343</v>
      </c>
      <c r="W59" t="s">
        <v>344</v>
      </c>
    </row>
    <row r="60" spans="1:23" x14ac:dyDescent="0.15">
      <c r="A60" s="3" t="s">
        <v>12</v>
      </c>
      <c r="B60" s="3" t="s">
        <v>76</v>
      </c>
      <c r="D60" s="3" t="s">
        <v>25</v>
      </c>
      <c r="F60" t="s">
        <v>345</v>
      </c>
      <c r="G60" t="s">
        <v>346</v>
      </c>
      <c r="H60" t="s">
        <v>347</v>
      </c>
      <c r="I60" t="s">
        <v>348</v>
      </c>
      <c r="J60" t="s">
        <v>349</v>
      </c>
      <c r="K60" t="s">
        <v>350</v>
      </c>
      <c r="L60" t="s">
        <v>351</v>
      </c>
      <c r="M60" t="s">
        <v>352</v>
      </c>
      <c r="N60" t="s">
        <v>353</v>
      </c>
      <c r="O60" t="s">
        <v>354</v>
      </c>
      <c r="P60" t="s">
        <v>261</v>
      </c>
      <c r="Q60" t="s">
        <v>355</v>
      </c>
      <c r="R60" t="s">
        <v>159</v>
      </c>
      <c r="S60" t="s">
        <v>356</v>
      </c>
    </row>
    <row r="61" spans="1:23" x14ac:dyDescent="0.15">
      <c r="A61" s="3" t="s">
        <v>13</v>
      </c>
      <c r="B61" s="3" t="s">
        <v>110</v>
      </c>
      <c r="D61" s="3" t="s">
        <v>80</v>
      </c>
      <c r="F61" t="s">
        <v>357</v>
      </c>
      <c r="G61" t="s">
        <v>358</v>
      </c>
      <c r="H61" t="s">
        <v>359</v>
      </c>
      <c r="I61" t="s">
        <v>360</v>
      </c>
      <c r="J61" t="s">
        <v>360</v>
      </c>
      <c r="K61" t="s">
        <v>145</v>
      </c>
      <c r="L61" t="s">
        <v>361</v>
      </c>
      <c r="M61" t="s">
        <v>362</v>
      </c>
      <c r="N61" t="s">
        <v>363</v>
      </c>
      <c r="O61" t="s">
        <v>364</v>
      </c>
      <c r="P61" t="s">
        <v>365</v>
      </c>
    </row>
    <row r="62" spans="1:23" x14ac:dyDescent="0.15">
      <c r="A62" s="3" t="s">
        <v>14</v>
      </c>
      <c r="B62" s="3" t="s">
        <v>79</v>
      </c>
      <c r="D62" s="3" t="s">
        <v>48</v>
      </c>
      <c r="F62" t="s">
        <v>366</v>
      </c>
      <c r="G62" t="s">
        <v>367</v>
      </c>
      <c r="H62" t="s">
        <v>368</v>
      </c>
      <c r="I62" t="s">
        <v>369</v>
      </c>
      <c r="J62" t="s">
        <v>370</v>
      </c>
      <c r="K62" t="s">
        <v>356</v>
      </c>
    </row>
    <row r="63" spans="1:23" x14ac:dyDescent="0.15">
      <c r="A63" s="3" t="s">
        <v>15</v>
      </c>
      <c r="B63" s="3" t="s">
        <v>83</v>
      </c>
      <c r="D63" s="3" t="s">
        <v>37</v>
      </c>
      <c r="F63" t="s">
        <v>371</v>
      </c>
      <c r="G63" t="s">
        <v>372</v>
      </c>
      <c r="H63" t="s">
        <v>373</v>
      </c>
      <c r="I63" t="s">
        <v>374</v>
      </c>
    </row>
    <row r="64" spans="1:23" x14ac:dyDescent="0.15">
      <c r="A64" s="3" t="s">
        <v>16</v>
      </c>
      <c r="B64" s="3" t="s">
        <v>82</v>
      </c>
      <c r="D64" s="3" t="s">
        <v>41</v>
      </c>
      <c r="F64" t="s">
        <v>375</v>
      </c>
      <c r="G64" t="s">
        <v>339</v>
      </c>
      <c r="H64" t="s">
        <v>376</v>
      </c>
    </row>
    <row r="65" spans="1:11" x14ac:dyDescent="0.15">
      <c r="A65" s="3" t="s">
        <v>16</v>
      </c>
      <c r="B65" s="3" t="s">
        <v>111</v>
      </c>
      <c r="D65" s="3" t="s">
        <v>41</v>
      </c>
      <c r="F65" t="s">
        <v>377</v>
      </c>
      <c r="G65" t="s">
        <v>378</v>
      </c>
      <c r="H65" t="s">
        <v>360</v>
      </c>
    </row>
    <row r="66" spans="1:11" x14ac:dyDescent="0.15">
      <c r="A66" s="3" t="s">
        <v>16</v>
      </c>
      <c r="B66" s="3" t="s">
        <v>112</v>
      </c>
      <c r="D66" s="3" t="s">
        <v>41</v>
      </c>
      <c r="F66" t="s">
        <v>145</v>
      </c>
      <c r="G66" t="s">
        <v>379</v>
      </c>
      <c r="H66" t="s">
        <v>159</v>
      </c>
    </row>
    <row r="67" spans="1:11" x14ac:dyDescent="0.15">
      <c r="A67" s="3" t="s">
        <v>19</v>
      </c>
      <c r="B67" s="3" t="s">
        <v>113</v>
      </c>
      <c r="D67" s="3" t="s">
        <v>39</v>
      </c>
      <c r="F67" t="s">
        <v>380</v>
      </c>
      <c r="G67" t="s">
        <v>183</v>
      </c>
    </row>
    <row r="68" spans="1:11" x14ac:dyDescent="0.15">
      <c r="A68" s="3" t="s">
        <v>19</v>
      </c>
      <c r="B68" s="3" t="s">
        <v>85</v>
      </c>
      <c r="D68" s="3" t="s">
        <v>39</v>
      </c>
      <c r="F68" t="s">
        <v>381</v>
      </c>
      <c r="G68" t="s">
        <v>382</v>
      </c>
    </row>
    <row r="69" spans="1:11" x14ac:dyDescent="0.15">
      <c r="A69" s="3" t="s">
        <v>19</v>
      </c>
      <c r="B69" s="3" t="s">
        <v>114</v>
      </c>
      <c r="D69" s="3" t="s">
        <v>39</v>
      </c>
      <c r="F69" t="s">
        <v>383</v>
      </c>
      <c r="G69" t="s">
        <v>384</v>
      </c>
    </row>
    <row r="70" spans="1:11" x14ac:dyDescent="0.15">
      <c r="A70" s="3" t="s">
        <v>19</v>
      </c>
      <c r="B70" s="3" t="s">
        <v>115</v>
      </c>
      <c r="D70" s="3" t="s">
        <v>39</v>
      </c>
      <c r="F70" t="s">
        <v>385</v>
      </c>
      <c r="G70" t="s">
        <v>386</v>
      </c>
    </row>
    <row r="71" spans="1:11" x14ac:dyDescent="0.15">
      <c r="A71" s="3" t="s">
        <v>19</v>
      </c>
      <c r="B71" s="3" t="s">
        <v>116</v>
      </c>
      <c r="D71" s="3" t="s">
        <v>39</v>
      </c>
      <c r="F71" t="s">
        <v>387</v>
      </c>
      <c r="G71" t="s">
        <v>159</v>
      </c>
    </row>
    <row r="73" spans="1:11" x14ac:dyDescent="0.15">
      <c r="A73" s="3" t="s">
        <v>5</v>
      </c>
    </row>
    <row r="74" spans="1:11" x14ac:dyDescent="0.15">
      <c r="A74" s="3" t="s">
        <v>10</v>
      </c>
      <c r="B74" s="3" t="s">
        <v>49</v>
      </c>
      <c r="D74" s="3" t="s">
        <v>48</v>
      </c>
      <c r="F74" t="s">
        <v>151</v>
      </c>
      <c r="G74" t="s">
        <v>391</v>
      </c>
      <c r="H74" t="s">
        <v>334</v>
      </c>
      <c r="I74" t="s">
        <v>334</v>
      </c>
      <c r="J74" t="s">
        <v>392</v>
      </c>
      <c r="K74" t="s">
        <v>393</v>
      </c>
    </row>
    <row r="75" spans="1:11" x14ac:dyDescent="0.15">
      <c r="A75" s="3" t="s">
        <v>11</v>
      </c>
      <c r="B75" s="3" t="s">
        <v>24</v>
      </c>
      <c r="D75" s="3" t="s">
        <v>35</v>
      </c>
      <c r="F75" t="s">
        <v>288</v>
      </c>
      <c r="G75" t="s">
        <v>221</v>
      </c>
      <c r="H75" t="s">
        <v>388</v>
      </c>
      <c r="I75" t="s">
        <v>389</v>
      </c>
      <c r="J75" t="s">
        <v>390</v>
      </c>
    </row>
    <row r="76" spans="1:11" x14ac:dyDescent="0.15">
      <c r="A76" s="3" t="s">
        <v>12</v>
      </c>
      <c r="B76" s="3" t="s">
        <v>46</v>
      </c>
      <c r="D76" s="3" t="s">
        <v>37</v>
      </c>
      <c r="F76" t="s">
        <v>394</v>
      </c>
      <c r="G76" t="s">
        <v>395</v>
      </c>
      <c r="H76" t="s">
        <v>253</v>
      </c>
      <c r="I76" t="s">
        <v>334</v>
      </c>
    </row>
    <row r="77" spans="1:11" x14ac:dyDescent="0.15">
      <c r="A77" s="3" t="s">
        <v>13</v>
      </c>
      <c r="B77" s="3" t="s">
        <v>86</v>
      </c>
      <c r="D77" s="3" t="s">
        <v>41</v>
      </c>
      <c r="F77" t="s">
        <v>396</v>
      </c>
      <c r="G77" t="s">
        <v>208</v>
      </c>
      <c r="H77" t="s">
        <v>397</v>
      </c>
    </row>
    <row r="78" spans="1:11" x14ac:dyDescent="0.15">
      <c r="A78" s="3" t="s">
        <v>14</v>
      </c>
      <c r="B78" s="3" t="s">
        <v>30</v>
      </c>
      <c r="D78" s="3" t="s">
        <v>39</v>
      </c>
      <c r="F78" t="s">
        <v>398</v>
      </c>
      <c r="G78" t="s">
        <v>208</v>
      </c>
    </row>
    <row r="84" spans="1:11" x14ac:dyDescent="0.15">
      <c r="A84" s="3" t="s">
        <v>6</v>
      </c>
    </row>
    <row r="85" spans="1:11" x14ac:dyDescent="0.15">
      <c r="A85" s="3" t="s">
        <v>10</v>
      </c>
      <c r="B85" s="3" t="s">
        <v>117</v>
      </c>
      <c r="E85" s="3" t="s">
        <v>48</v>
      </c>
      <c r="F85" t="s">
        <v>399</v>
      </c>
      <c r="G85" t="s">
        <v>400</v>
      </c>
      <c r="H85" t="s">
        <v>401</v>
      </c>
      <c r="I85" t="s">
        <v>402</v>
      </c>
      <c r="J85" t="s">
        <v>288</v>
      </c>
      <c r="K85" t="s">
        <v>403</v>
      </c>
    </row>
    <row r="86" spans="1:11" x14ac:dyDescent="0.15">
      <c r="A86" s="3" t="s">
        <v>11</v>
      </c>
      <c r="B86" s="3" t="s">
        <v>88</v>
      </c>
      <c r="E86" s="3" t="s">
        <v>37</v>
      </c>
      <c r="F86" t="s">
        <v>410</v>
      </c>
      <c r="G86" t="s">
        <v>411</v>
      </c>
      <c r="H86" t="s">
        <v>412</v>
      </c>
      <c r="I86" t="s">
        <v>413</v>
      </c>
    </row>
    <row r="87" spans="1:11" x14ac:dyDescent="0.15">
      <c r="A87" s="3" t="s">
        <v>12</v>
      </c>
      <c r="B87" s="3" t="s">
        <v>90</v>
      </c>
      <c r="E87" s="3" t="s">
        <v>41</v>
      </c>
      <c r="F87" t="s">
        <v>407</v>
      </c>
      <c r="G87" t="s">
        <v>408</v>
      </c>
      <c r="H87" t="s">
        <v>409</v>
      </c>
    </row>
    <row r="88" spans="1:11" x14ac:dyDescent="0.15">
      <c r="A88" s="3" t="s">
        <v>12</v>
      </c>
      <c r="B88" s="3" t="s">
        <v>89</v>
      </c>
      <c r="E88" s="3" t="s">
        <v>41</v>
      </c>
      <c r="F88" t="s">
        <v>404</v>
      </c>
      <c r="G88" t="s">
        <v>405</v>
      </c>
      <c r="H88" t="s">
        <v>406</v>
      </c>
    </row>
    <row r="89" spans="1:11" x14ac:dyDescent="0.15">
      <c r="A89" s="3" t="s">
        <v>14</v>
      </c>
      <c r="B89" s="3" t="s">
        <v>118</v>
      </c>
      <c r="E89" s="3" t="s">
        <v>39</v>
      </c>
      <c r="F89" t="s">
        <v>414</v>
      </c>
      <c r="G89" t="s">
        <v>415</v>
      </c>
    </row>
    <row r="90" spans="1:11" x14ac:dyDescent="0.15">
      <c r="A90" s="3" t="s">
        <v>14</v>
      </c>
      <c r="B90" s="3" t="s">
        <v>119</v>
      </c>
      <c r="E90" s="3" t="s">
        <v>39</v>
      </c>
      <c r="F90" t="s">
        <v>416</v>
      </c>
      <c r="G90" t="s">
        <v>417</v>
      </c>
    </row>
    <row r="94" spans="1:11" x14ac:dyDescent="0.15">
      <c r="A94" s="4"/>
      <c r="B94" s="4"/>
      <c r="C94" s="4"/>
      <c r="D94" s="4"/>
      <c r="E94" s="4"/>
      <c r="F94" s="4"/>
      <c r="G94" s="4"/>
      <c r="H94" s="4"/>
    </row>
    <row r="95" spans="1:11" ht="43.5" x14ac:dyDescent="0.15">
      <c r="A95" s="13" t="s">
        <v>8</v>
      </c>
      <c r="B95" s="13"/>
      <c r="C95" s="13"/>
      <c r="D95" s="13"/>
      <c r="E95" s="13"/>
      <c r="F95" s="13"/>
      <c r="G95" s="13"/>
      <c r="H95" s="13"/>
    </row>
    <row r="96" spans="1:11" x14ac:dyDescent="0.15">
      <c r="A96" s="4"/>
      <c r="B96" s="4"/>
      <c r="C96" s="4"/>
      <c r="D96" s="4"/>
      <c r="E96" s="4"/>
      <c r="F96" s="4"/>
      <c r="G96" s="4"/>
      <c r="H96" s="4"/>
    </row>
    <row r="97" spans="1:35" x14ac:dyDescent="0.15">
      <c r="A97" s="4" t="s">
        <v>0</v>
      </c>
      <c r="B97" s="4"/>
      <c r="C97" s="4"/>
      <c r="D97" s="4"/>
      <c r="E97" s="4"/>
      <c r="F97" s="4"/>
      <c r="G97" s="4"/>
      <c r="H97" s="4"/>
    </row>
    <row r="98" spans="1:35" x14ac:dyDescent="0.15">
      <c r="A98" s="4" t="s">
        <v>10</v>
      </c>
      <c r="B98" s="4" t="s">
        <v>49</v>
      </c>
      <c r="C98" s="4"/>
      <c r="D98" s="4" t="s">
        <v>127</v>
      </c>
      <c r="E98" s="4"/>
      <c r="F98" t="s">
        <v>427</v>
      </c>
      <c r="G98" t="s">
        <v>428</v>
      </c>
      <c r="H98" t="s">
        <v>429</v>
      </c>
      <c r="I98" t="s">
        <v>166</v>
      </c>
      <c r="J98" t="s">
        <v>430</v>
      </c>
      <c r="K98" t="s">
        <v>166</v>
      </c>
      <c r="L98" t="s">
        <v>431</v>
      </c>
      <c r="M98" t="s">
        <v>390</v>
      </c>
      <c r="N98" t="s">
        <v>432</v>
      </c>
      <c r="O98" t="s">
        <v>433</v>
      </c>
      <c r="P98" t="s">
        <v>434</v>
      </c>
      <c r="Q98" t="s">
        <v>176</v>
      </c>
      <c r="R98" t="s">
        <v>435</v>
      </c>
      <c r="S98" t="s">
        <v>176</v>
      </c>
      <c r="T98" t="s">
        <v>436</v>
      </c>
      <c r="U98" t="s">
        <v>437</v>
      </c>
      <c r="V98" t="s">
        <v>438</v>
      </c>
      <c r="W98" t="s">
        <v>439</v>
      </c>
      <c r="X98" t="s">
        <v>176</v>
      </c>
      <c r="Y98" t="s">
        <v>440</v>
      </c>
      <c r="Z98" t="s">
        <v>441</v>
      </c>
      <c r="AA98" t="s">
        <v>148</v>
      </c>
      <c r="AB98" t="s">
        <v>442</v>
      </c>
      <c r="AC98" t="s">
        <v>443</v>
      </c>
      <c r="AD98" t="s">
        <v>444</v>
      </c>
      <c r="AE98" t="s">
        <v>445</v>
      </c>
      <c r="AF98" t="s">
        <v>446</v>
      </c>
      <c r="AG98" t="s">
        <v>447</v>
      </c>
      <c r="AH98" t="s">
        <v>448</v>
      </c>
      <c r="AI98" t="s">
        <v>449</v>
      </c>
    </row>
    <row r="99" spans="1:35" x14ac:dyDescent="0.15">
      <c r="A99" s="4" t="s">
        <v>11</v>
      </c>
      <c r="B99" s="4" t="s">
        <v>24</v>
      </c>
      <c r="C99" s="4"/>
      <c r="D99" s="4" t="s">
        <v>33</v>
      </c>
      <c r="E99" s="4"/>
      <c r="F99" t="s">
        <v>418</v>
      </c>
      <c r="G99" t="s">
        <v>419</v>
      </c>
      <c r="H99" t="s">
        <v>420</v>
      </c>
      <c r="I99" t="s">
        <v>421</v>
      </c>
      <c r="J99" t="s">
        <v>422</v>
      </c>
      <c r="K99" t="s">
        <v>423</v>
      </c>
      <c r="L99" t="s">
        <v>424</v>
      </c>
      <c r="M99" t="s">
        <v>425</v>
      </c>
      <c r="N99" t="s">
        <v>426</v>
      </c>
    </row>
    <row r="100" spans="1:35" x14ac:dyDescent="0.15">
      <c r="A100" s="4" t="s">
        <v>12</v>
      </c>
      <c r="B100" s="4" t="s">
        <v>46</v>
      </c>
      <c r="C100" s="4"/>
      <c r="D100" s="4" t="s">
        <v>47</v>
      </c>
      <c r="E100" s="4"/>
      <c r="F100" t="s">
        <v>450</v>
      </c>
      <c r="G100" t="s">
        <v>451</v>
      </c>
      <c r="H100" t="s">
        <v>452</v>
      </c>
      <c r="I100" t="s">
        <v>453</v>
      </c>
      <c r="J100" t="s">
        <v>454</v>
      </c>
      <c r="K100" t="s">
        <v>166</v>
      </c>
      <c r="L100" t="s">
        <v>440</v>
      </c>
      <c r="M100" t="s">
        <v>455</v>
      </c>
      <c r="N100" t="s">
        <v>456</v>
      </c>
    </row>
    <row r="101" spans="1:35" x14ac:dyDescent="0.15">
      <c r="A101" s="4" t="s">
        <v>13</v>
      </c>
      <c r="B101" s="4" t="s">
        <v>30</v>
      </c>
      <c r="C101" s="4"/>
      <c r="D101" s="4" t="s">
        <v>48</v>
      </c>
      <c r="E101" s="4"/>
      <c r="F101" t="s">
        <v>457</v>
      </c>
      <c r="G101" t="s">
        <v>458</v>
      </c>
      <c r="H101" t="s">
        <v>459</v>
      </c>
      <c r="I101" t="s">
        <v>460</v>
      </c>
      <c r="J101" t="s">
        <v>461</v>
      </c>
      <c r="K101" t="s">
        <v>462</v>
      </c>
    </row>
    <row r="102" spans="1:35" x14ac:dyDescent="0.15">
      <c r="A102" s="4" t="s">
        <v>14</v>
      </c>
      <c r="B102" s="4" t="s">
        <v>52</v>
      </c>
      <c r="C102" s="4"/>
      <c r="D102" s="4" t="s">
        <v>35</v>
      </c>
      <c r="E102" s="4"/>
      <c r="F102" t="s">
        <v>463</v>
      </c>
      <c r="G102" t="s">
        <v>464</v>
      </c>
      <c r="H102" t="s">
        <v>465</v>
      </c>
      <c r="I102" t="s">
        <v>466</v>
      </c>
      <c r="J102" t="s">
        <v>467</v>
      </c>
    </row>
    <row r="103" spans="1:35" x14ac:dyDescent="0.15">
      <c r="A103" s="4" t="s">
        <v>15</v>
      </c>
      <c r="B103" s="4" t="s">
        <v>120</v>
      </c>
      <c r="C103" s="4"/>
      <c r="D103" s="4" t="s">
        <v>37</v>
      </c>
      <c r="E103" s="4"/>
      <c r="F103" t="s">
        <v>468</v>
      </c>
      <c r="G103" t="s">
        <v>469</v>
      </c>
      <c r="H103" t="s">
        <v>176</v>
      </c>
      <c r="I103" t="s">
        <v>470</v>
      </c>
    </row>
    <row r="104" spans="1:35" x14ac:dyDescent="0.15">
      <c r="A104" s="4" t="s">
        <v>16</v>
      </c>
      <c r="B104" s="4" t="s">
        <v>27</v>
      </c>
      <c r="C104" s="4"/>
      <c r="D104" s="4" t="s">
        <v>41</v>
      </c>
      <c r="E104" s="4"/>
      <c r="F104" t="s">
        <v>471</v>
      </c>
      <c r="G104" t="s">
        <v>159</v>
      </c>
      <c r="H104" t="s">
        <v>472</v>
      </c>
    </row>
    <row r="105" spans="1:35" x14ac:dyDescent="0.15">
      <c r="A105" s="4" t="s">
        <v>16</v>
      </c>
      <c r="B105" s="4" t="s">
        <v>121</v>
      </c>
      <c r="C105" s="4"/>
      <c r="D105" s="4" t="s">
        <v>41</v>
      </c>
      <c r="E105" s="4"/>
      <c r="F105" t="s">
        <v>473</v>
      </c>
      <c r="G105" t="s">
        <v>159</v>
      </c>
      <c r="H105" t="s">
        <v>474</v>
      </c>
    </row>
    <row r="106" spans="1:35" x14ac:dyDescent="0.15">
      <c r="A106" s="4" t="s">
        <v>18</v>
      </c>
      <c r="B106" s="4" t="s">
        <v>86</v>
      </c>
      <c r="C106" s="4"/>
      <c r="D106" s="4" t="s">
        <v>39</v>
      </c>
      <c r="E106" s="4"/>
      <c r="F106" t="s">
        <v>475</v>
      </c>
      <c r="G106" t="s">
        <v>476</v>
      </c>
      <c r="H106" s="4"/>
    </row>
    <row r="107" spans="1:35" x14ac:dyDescent="0.15">
      <c r="A107" s="4" t="s">
        <v>19</v>
      </c>
      <c r="B107" s="4" t="s">
        <v>122</v>
      </c>
      <c r="C107" s="4"/>
      <c r="D107" s="4" t="s">
        <v>128</v>
      </c>
      <c r="E107" s="4"/>
      <c r="F107" s="5" t="s">
        <v>477</v>
      </c>
      <c r="G107" s="4"/>
      <c r="H107" s="4"/>
    </row>
    <row r="108" spans="1:35" x14ac:dyDescent="0.15">
      <c r="A108" s="4" t="s">
        <v>19</v>
      </c>
      <c r="B108" s="4" t="s">
        <v>123</v>
      </c>
      <c r="C108" s="4"/>
      <c r="D108" s="4" t="s">
        <v>128</v>
      </c>
      <c r="E108" s="4"/>
      <c r="F108" s="5" t="s">
        <v>479</v>
      </c>
      <c r="G108" s="4"/>
      <c r="H108" s="4"/>
    </row>
    <row r="109" spans="1:35" x14ac:dyDescent="0.15">
      <c r="A109" s="4" t="s">
        <v>19</v>
      </c>
      <c r="B109" s="4" t="s">
        <v>40</v>
      </c>
      <c r="C109" s="4"/>
      <c r="D109" s="4" t="s">
        <v>128</v>
      </c>
      <c r="E109" s="4"/>
      <c r="F109" s="5" t="s">
        <v>478</v>
      </c>
      <c r="G109" s="4"/>
      <c r="H109" s="4"/>
    </row>
    <row r="110" spans="1:35" x14ac:dyDescent="0.15">
      <c r="A110" s="4" t="s">
        <v>19</v>
      </c>
      <c r="B110" s="4" t="s">
        <v>125</v>
      </c>
      <c r="C110" s="4"/>
      <c r="D110" s="4" t="s">
        <v>128</v>
      </c>
      <c r="E110" s="4"/>
      <c r="F110" s="5" t="s">
        <v>480</v>
      </c>
      <c r="G110" s="4"/>
      <c r="H110" s="4"/>
    </row>
    <row r="111" spans="1:35" x14ac:dyDescent="0.15">
      <c r="A111" s="4" t="s">
        <v>19</v>
      </c>
      <c r="B111" s="4" t="s">
        <v>124</v>
      </c>
      <c r="C111" s="4"/>
      <c r="D111" s="4" t="s">
        <v>128</v>
      </c>
      <c r="E111" s="4"/>
      <c r="F111" s="5" t="s">
        <v>481</v>
      </c>
      <c r="G111" s="4"/>
      <c r="H111" s="4"/>
    </row>
    <row r="112" spans="1:35" x14ac:dyDescent="0.15">
      <c r="A112" s="4"/>
      <c r="B112" s="4"/>
      <c r="C112" s="4"/>
      <c r="D112" s="4"/>
      <c r="E112" s="4"/>
      <c r="F112" s="4"/>
      <c r="G112" s="4"/>
      <c r="H112" s="4"/>
    </row>
    <row r="113" spans="1:29" x14ac:dyDescent="0.15">
      <c r="A113" s="4"/>
      <c r="B113" s="4"/>
      <c r="C113" s="4"/>
      <c r="D113" s="4"/>
      <c r="E113" s="4"/>
      <c r="F113" s="4"/>
      <c r="G113" s="4"/>
      <c r="H113" s="4"/>
    </row>
    <row r="114" spans="1:29" x14ac:dyDescent="0.15">
      <c r="A114" s="4" t="s">
        <v>1</v>
      </c>
      <c r="B114" s="4"/>
      <c r="C114" s="4"/>
      <c r="D114" s="4"/>
      <c r="E114" s="4"/>
      <c r="F114" s="4"/>
      <c r="G114" s="4"/>
      <c r="H114" s="4"/>
    </row>
    <row r="115" spans="1:29" x14ac:dyDescent="0.15">
      <c r="A115" s="4" t="s">
        <v>10</v>
      </c>
      <c r="B115" s="4" t="s">
        <v>24</v>
      </c>
      <c r="C115" s="4"/>
      <c r="D115" s="4" t="s">
        <v>126</v>
      </c>
      <c r="E115" s="4"/>
      <c r="F115" t="s">
        <v>497</v>
      </c>
      <c r="G115" t="s">
        <v>498</v>
      </c>
      <c r="H115" t="s">
        <v>159</v>
      </c>
      <c r="I115" t="s">
        <v>499</v>
      </c>
      <c r="J115" t="s">
        <v>500</v>
      </c>
      <c r="K115" t="s">
        <v>501</v>
      </c>
      <c r="L115" t="s">
        <v>208</v>
      </c>
      <c r="M115" t="s">
        <v>502</v>
      </c>
      <c r="N115" t="s">
        <v>503</v>
      </c>
      <c r="O115" t="s">
        <v>504</v>
      </c>
      <c r="P115" t="s">
        <v>505</v>
      </c>
      <c r="Q115" t="s">
        <v>506</v>
      </c>
      <c r="R115" t="s">
        <v>507</v>
      </c>
      <c r="S115" t="s">
        <v>508</v>
      </c>
      <c r="T115" t="s">
        <v>509</v>
      </c>
      <c r="U115" t="s">
        <v>510</v>
      </c>
      <c r="V115" t="s">
        <v>511</v>
      </c>
      <c r="W115" t="s">
        <v>512</v>
      </c>
      <c r="X115" t="s">
        <v>513</v>
      </c>
      <c r="Y115" t="s">
        <v>514</v>
      </c>
      <c r="Z115" t="s">
        <v>228</v>
      </c>
      <c r="AA115" t="s">
        <v>515</v>
      </c>
      <c r="AB115" t="s">
        <v>516</v>
      </c>
      <c r="AC115" t="s">
        <v>517</v>
      </c>
    </row>
    <row r="116" spans="1:29" x14ac:dyDescent="0.15">
      <c r="A116" s="4" t="s">
        <v>11</v>
      </c>
      <c r="B116" s="4" t="s">
        <v>30</v>
      </c>
      <c r="C116" s="4"/>
      <c r="D116" s="4" t="s">
        <v>47</v>
      </c>
      <c r="E116" s="4"/>
      <c r="F116" t="s">
        <v>482</v>
      </c>
      <c r="G116" t="s">
        <v>483</v>
      </c>
      <c r="H116" t="s">
        <v>484</v>
      </c>
      <c r="I116" t="s">
        <v>485</v>
      </c>
      <c r="J116" t="s">
        <v>486</v>
      </c>
      <c r="K116" t="s">
        <v>487</v>
      </c>
      <c r="L116" t="s">
        <v>488</v>
      </c>
      <c r="M116" t="s">
        <v>489</v>
      </c>
      <c r="N116" t="s">
        <v>490</v>
      </c>
    </row>
    <row r="117" spans="1:29" x14ac:dyDescent="0.15">
      <c r="A117" s="4" t="s">
        <v>12</v>
      </c>
      <c r="B117" s="4" t="s">
        <v>46</v>
      </c>
      <c r="C117" s="4"/>
      <c r="D117" s="4" t="s">
        <v>81</v>
      </c>
      <c r="E117" s="4"/>
      <c r="F117" t="s">
        <v>491</v>
      </c>
      <c r="G117" t="s">
        <v>492</v>
      </c>
      <c r="H117" t="s">
        <v>493</v>
      </c>
      <c r="I117" t="s">
        <v>159</v>
      </c>
      <c r="J117" t="s">
        <v>494</v>
      </c>
      <c r="K117" t="s">
        <v>495</v>
      </c>
      <c r="L117" t="s">
        <v>159</v>
      </c>
      <c r="M117" t="s">
        <v>496</v>
      </c>
    </row>
    <row r="118" spans="1:29" x14ac:dyDescent="0.15">
      <c r="A118" s="4" t="s">
        <v>13</v>
      </c>
      <c r="B118" s="4" t="s">
        <v>49</v>
      </c>
      <c r="C118" s="4"/>
      <c r="D118" s="4" t="s">
        <v>53</v>
      </c>
      <c r="E118" s="4"/>
      <c r="F118" t="s">
        <v>159</v>
      </c>
      <c r="G118" t="s">
        <v>518</v>
      </c>
      <c r="H118" t="s">
        <v>67</v>
      </c>
      <c r="I118" t="s">
        <v>496</v>
      </c>
      <c r="J118" t="s">
        <v>159</v>
      </c>
      <c r="K118" t="s">
        <v>500</v>
      </c>
      <c r="L118" t="s">
        <v>159</v>
      </c>
    </row>
    <row r="119" spans="1:29" x14ac:dyDescent="0.15">
      <c r="A119" s="4" t="s">
        <v>14</v>
      </c>
      <c r="B119" s="4" t="s">
        <v>86</v>
      </c>
      <c r="C119" s="4"/>
      <c r="D119" s="4" t="s">
        <v>37</v>
      </c>
      <c r="E119" s="4"/>
      <c r="F119" t="s">
        <v>519</v>
      </c>
      <c r="G119" t="s">
        <v>520</v>
      </c>
      <c r="H119" t="s">
        <v>521</v>
      </c>
      <c r="I119" t="s">
        <v>522</v>
      </c>
    </row>
    <row r="120" spans="1:29" x14ac:dyDescent="0.15">
      <c r="A120" s="4" t="s">
        <v>14</v>
      </c>
      <c r="B120" s="4" t="s">
        <v>52</v>
      </c>
      <c r="C120" s="4"/>
      <c r="D120" s="4" t="s">
        <v>37</v>
      </c>
      <c r="E120" s="4"/>
      <c r="F120" t="s">
        <v>523</v>
      </c>
      <c r="G120" t="s">
        <v>524</v>
      </c>
      <c r="H120" t="s">
        <v>525</v>
      </c>
      <c r="I120" t="s">
        <v>526</v>
      </c>
    </row>
    <row r="121" spans="1:29" x14ac:dyDescent="0.15">
      <c r="A121" s="4"/>
      <c r="B121" s="4"/>
      <c r="C121" s="4"/>
      <c r="D121" s="4"/>
      <c r="E121" s="4"/>
      <c r="F121" s="4"/>
      <c r="G121" s="4"/>
      <c r="H121" s="4"/>
    </row>
    <row r="122" spans="1:29" x14ac:dyDescent="0.15">
      <c r="A122" s="4"/>
      <c r="B122" s="4"/>
      <c r="C122" s="4"/>
      <c r="D122" s="4"/>
      <c r="E122" s="4"/>
      <c r="F122" s="4"/>
      <c r="G122" s="4"/>
      <c r="H122" s="4"/>
    </row>
    <row r="123" spans="1:29" x14ac:dyDescent="0.15">
      <c r="A123" s="4" t="s">
        <v>2</v>
      </c>
      <c r="B123" s="4"/>
      <c r="C123" s="4"/>
      <c r="D123" s="4"/>
      <c r="E123" s="4"/>
      <c r="F123" s="4"/>
      <c r="G123" s="4"/>
      <c r="H123" s="4"/>
    </row>
    <row r="124" spans="1:29" x14ac:dyDescent="0.15">
      <c r="A124" s="4" t="s">
        <v>10</v>
      </c>
      <c r="B124" s="4" t="s">
        <v>49</v>
      </c>
      <c r="C124" s="4"/>
      <c r="D124" s="4" t="s">
        <v>23</v>
      </c>
      <c r="E124" s="4"/>
      <c r="F124" t="s">
        <v>527</v>
      </c>
      <c r="G124" t="s">
        <v>528</v>
      </c>
      <c r="H124" t="s">
        <v>529</v>
      </c>
      <c r="I124" t="s">
        <v>530</v>
      </c>
      <c r="J124" t="s">
        <v>491</v>
      </c>
      <c r="K124" t="s">
        <v>531</v>
      </c>
      <c r="L124" t="s">
        <v>159</v>
      </c>
      <c r="M124" t="s">
        <v>532</v>
      </c>
      <c r="N124" t="s">
        <v>533</v>
      </c>
      <c r="O124" t="s">
        <v>534</v>
      </c>
      <c r="P124" t="s">
        <v>535</v>
      </c>
      <c r="Q124" t="s">
        <v>536</v>
      </c>
      <c r="R124" t="s">
        <v>537</v>
      </c>
      <c r="S124" t="s">
        <v>538</v>
      </c>
      <c r="T124" t="s">
        <v>159</v>
      </c>
      <c r="U124" t="s">
        <v>539</v>
      </c>
      <c r="V124" t="s">
        <v>540</v>
      </c>
      <c r="W124" t="s">
        <v>541</v>
      </c>
      <c r="X124" t="s">
        <v>542</v>
      </c>
    </row>
    <row r="125" spans="1:29" x14ac:dyDescent="0.15">
      <c r="A125" s="4" t="s">
        <v>11</v>
      </c>
      <c r="B125" s="4" t="s">
        <v>24</v>
      </c>
      <c r="C125" s="4"/>
      <c r="D125" s="4" t="s">
        <v>33</v>
      </c>
      <c r="E125" s="4"/>
      <c r="F125" t="s">
        <v>543</v>
      </c>
      <c r="G125" t="s">
        <v>544</v>
      </c>
      <c r="H125" t="s">
        <v>545</v>
      </c>
      <c r="I125" t="s">
        <v>546</v>
      </c>
      <c r="J125" t="s">
        <v>547</v>
      </c>
      <c r="K125" t="s">
        <v>548</v>
      </c>
      <c r="L125" t="s">
        <v>498</v>
      </c>
      <c r="M125" t="s">
        <v>549</v>
      </c>
      <c r="N125" t="s">
        <v>550</v>
      </c>
      <c r="O125" t="s">
        <v>549</v>
      </c>
    </row>
    <row r="126" spans="1:29" x14ac:dyDescent="0.15">
      <c r="A126" s="4" t="s">
        <v>12</v>
      </c>
      <c r="B126" s="4" t="s">
        <v>30</v>
      </c>
      <c r="C126" s="4"/>
      <c r="D126" s="4" t="s">
        <v>47</v>
      </c>
      <c r="E126" s="4"/>
      <c r="F126" t="s">
        <v>551</v>
      </c>
      <c r="G126" t="s">
        <v>159</v>
      </c>
      <c r="H126" t="s">
        <v>552</v>
      </c>
      <c r="I126" t="s">
        <v>553</v>
      </c>
      <c r="J126" t="s">
        <v>554</v>
      </c>
      <c r="K126" t="s">
        <v>555</v>
      </c>
      <c r="L126" t="s">
        <v>556</v>
      </c>
      <c r="M126" t="s">
        <v>557</v>
      </c>
      <c r="N126" t="s">
        <v>296</v>
      </c>
    </row>
    <row r="127" spans="1:29" x14ac:dyDescent="0.15">
      <c r="A127" s="4" t="s">
        <v>13</v>
      </c>
      <c r="B127" s="4" t="s">
        <v>46</v>
      </c>
      <c r="C127" s="4"/>
      <c r="D127" s="4" t="s">
        <v>53</v>
      </c>
      <c r="E127" s="4"/>
      <c r="F127" t="s">
        <v>558</v>
      </c>
      <c r="G127" t="s">
        <v>559</v>
      </c>
      <c r="H127" t="s">
        <v>560</v>
      </c>
      <c r="I127" t="s">
        <v>561</v>
      </c>
      <c r="J127" t="s">
        <v>562</v>
      </c>
      <c r="K127" t="s">
        <v>285</v>
      </c>
      <c r="L127" t="s">
        <v>563</v>
      </c>
    </row>
    <row r="128" spans="1:29" x14ac:dyDescent="0.15">
      <c r="A128" s="4" t="s">
        <v>13</v>
      </c>
      <c r="B128" s="4" t="s">
        <v>52</v>
      </c>
      <c r="C128" s="4"/>
      <c r="D128" s="4" t="s">
        <v>37</v>
      </c>
      <c r="E128" s="4"/>
      <c r="F128" t="s">
        <v>564</v>
      </c>
      <c r="G128" t="s">
        <v>159</v>
      </c>
      <c r="H128" t="s">
        <v>565</v>
      </c>
      <c r="I128" t="s">
        <v>159</v>
      </c>
    </row>
    <row r="129" spans="1:8" x14ac:dyDescent="0.15">
      <c r="A129" s="4"/>
      <c r="B129" s="4"/>
      <c r="C129" s="4"/>
      <c r="D129" s="4"/>
      <c r="E129" s="4"/>
      <c r="F129" s="4"/>
      <c r="G129" s="4"/>
      <c r="H129" s="4"/>
    </row>
    <row r="130" spans="1:8" x14ac:dyDescent="0.15">
      <c r="A130" s="4"/>
      <c r="B130" s="4"/>
      <c r="C130" s="4"/>
      <c r="D130" s="4"/>
      <c r="E130" s="4"/>
      <c r="F130" s="4"/>
      <c r="G130" s="4"/>
      <c r="H130" s="4"/>
    </row>
    <row r="131" spans="1:8" x14ac:dyDescent="0.15">
      <c r="A131" s="4"/>
      <c r="B131" s="4"/>
      <c r="C131" s="4"/>
      <c r="D131" s="4"/>
      <c r="E131" s="4"/>
      <c r="F131" s="4"/>
      <c r="G131" s="4"/>
      <c r="H131" s="4"/>
    </row>
    <row r="132" spans="1:8" x14ac:dyDescent="0.15">
      <c r="A132" s="4"/>
      <c r="B132" s="4"/>
      <c r="C132" s="4"/>
      <c r="D132" s="4"/>
      <c r="E132" s="4"/>
      <c r="F132" s="4"/>
      <c r="G132" s="4"/>
      <c r="H132" s="4"/>
    </row>
    <row r="133" spans="1:8" x14ac:dyDescent="0.15">
      <c r="A133" s="4" t="s">
        <v>3</v>
      </c>
      <c r="B133" s="4"/>
      <c r="C133" s="4"/>
      <c r="D133" s="4"/>
      <c r="E133" s="4"/>
      <c r="F133" s="4"/>
      <c r="G133" s="4"/>
      <c r="H133" s="4"/>
    </row>
    <row r="134" spans="1:8" x14ac:dyDescent="0.15">
      <c r="A134" s="4" t="s">
        <v>10</v>
      </c>
      <c r="B134" s="4" t="s">
        <v>54</v>
      </c>
      <c r="C134" s="4"/>
      <c r="D134" s="4"/>
      <c r="E134" s="4" t="s">
        <v>129</v>
      </c>
      <c r="F134" s="4"/>
      <c r="G134" s="4"/>
      <c r="H134" s="4"/>
    </row>
    <row r="135" spans="1:8" x14ac:dyDescent="0.15">
      <c r="A135" s="4" t="s">
        <v>11</v>
      </c>
      <c r="B135" s="4" t="s">
        <v>56</v>
      </c>
      <c r="C135" s="4"/>
      <c r="D135" s="4"/>
      <c r="E135" s="4" t="s">
        <v>102</v>
      </c>
      <c r="F135" s="4"/>
      <c r="G135" s="4"/>
      <c r="H135" s="4"/>
    </row>
    <row r="136" spans="1:8" x14ac:dyDescent="0.15">
      <c r="A136" s="4" t="s">
        <v>12</v>
      </c>
      <c r="B136" s="4" t="s">
        <v>60</v>
      </c>
      <c r="C136" s="4"/>
      <c r="D136" s="4"/>
      <c r="E136" s="4" t="s">
        <v>130</v>
      </c>
      <c r="F136" s="4"/>
      <c r="G136" s="4"/>
      <c r="H136" s="4"/>
    </row>
    <row r="137" spans="1:8" x14ac:dyDescent="0.15">
      <c r="A137" s="4" t="s">
        <v>13</v>
      </c>
      <c r="B137" s="4" t="s">
        <v>101</v>
      </c>
      <c r="C137" s="4"/>
      <c r="D137" s="4"/>
      <c r="E137" s="4" t="s">
        <v>131</v>
      </c>
      <c r="F137" s="4"/>
      <c r="G137" s="4"/>
      <c r="H137" s="4"/>
    </row>
    <row r="138" spans="1:8" x14ac:dyDescent="0.15">
      <c r="A138" s="4" t="s">
        <v>14</v>
      </c>
      <c r="B138" s="4" t="s">
        <v>66</v>
      </c>
      <c r="C138" s="4"/>
      <c r="D138" s="4"/>
      <c r="E138" s="4" t="s">
        <v>127</v>
      </c>
      <c r="F138" s="4"/>
      <c r="G138" s="4"/>
      <c r="H138" s="4"/>
    </row>
    <row r="139" spans="1:8" x14ac:dyDescent="0.15">
      <c r="A139" s="4" t="s">
        <v>15</v>
      </c>
      <c r="B139" s="4" t="s">
        <v>62</v>
      </c>
      <c r="C139" s="4"/>
      <c r="D139" s="4"/>
      <c r="E139" s="4" t="s">
        <v>99</v>
      </c>
      <c r="F139" s="4"/>
      <c r="G139" s="4"/>
      <c r="H139" s="4"/>
    </row>
    <row r="140" spans="1:8" x14ac:dyDescent="0.15">
      <c r="A140" s="4" t="s">
        <v>16</v>
      </c>
      <c r="B140" s="4" t="s">
        <v>65</v>
      </c>
      <c r="C140" s="4"/>
      <c r="D140" s="4"/>
      <c r="E140" s="4" t="s">
        <v>97</v>
      </c>
      <c r="F140" s="4"/>
      <c r="G140" s="4"/>
      <c r="H140" s="4"/>
    </row>
    <row r="141" spans="1:8" x14ac:dyDescent="0.15">
      <c r="A141" s="4" t="s">
        <v>16</v>
      </c>
      <c r="B141" s="4" t="s">
        <v>63</v>
      </c>
      <c r="C141" s="4"/>
      <c r="D141" s="4"/>
      <c r="E141" s="4" t="s">
        <v>97</v>
      </c>
      <c r="F141" s="4"/>
      <c r="G141" s="4"/>
      <c r="H141" s="4"/>
    </row>
    <row r="142" spans="1:8" x14ac:dyDescent="0.15">
      <c r="A142" s="4" t="s">
        <v>18</v>
      </c>
      <c r="B142" s="4" t="s">
        <v>70</v>
      </c>
      <c r="C142" s="4"/>
      <c r="D142" s="4"/>
      <c r="E142" s="4" t="s">
        <v>45</v>
      </c>
      <c r="F142" s="4"/>
      <c r="G142" s="4"/>
      <c r="H142" s="4"/>
    </row>
    <row r="143" spans="1:8" x14ac:dyDescent="0.15">
      <c r="A143" s="4" t="s">
        <v>19</v>
      </c>
      <c r="B143" s="4" t="s">
        <v>68</v>
      </c>
      <c r="C143" s="4"/>
      <c r="D143" s="4"/>
      <c r="E143" s="4" t="s">
        <v>126</v>
      </c>
      <c r="F143" s="4"/>
      <c r="G143" s="4"/>
      <c r="H143" s="4"/>
    </row>
    <row r="144" spans="1:8" x14ac:dyDescent="0.15">
      <c r="A144" s="4"/>
      <c r="B144" s="4"/>
      <c r="C144" s="4"/>
      <c r="D144" s="4"/>
      <c r="E144" s="4"/>
      <c r="F144" s="4"/>
      <c r="G144" s="4"/>
      <c r="H144" s="4"/>
    </row>
    <row r="145" spans="1:18" x14ac:dyDescent="0.15">
      <c r="A145" s="4"/>
      <c r="B145" s="4"/>
      <c r="C145" s="4"/>
      <c r="D145" s="4"/>
      <c r="E145" s="4"/>
      <c r="F145" s="4"/>
      <c r="G145" s="4"/>
      <c r="H145" s="4"/>
    </row>
    <row r="146" spans="1:18" x14ac:dyDescent="0.15">
      <c r="A146" s="4"/>
      <c r="B146" s="4"/>
      <c r="C146" s="4"/>
      <c r="D146" s="4"/>
      <c r="E146" s="4"/>
      <c r="F146" s="4"/>
      <c r="G146" s="4"/>
      <c r="H146" s="4"/>
    </row>
    <row r="147" spans="1:18" x14ac:dyDescent="0.15">
      <c r="A147" s="4"/>
      <c r="B147" s="4"/>
      <c r="C147" s="4"/>
      <c r="D147" s="4"/>
      <c r="E147" s="4"/>
      <c r="F147" s="4"/>
      <c r="G147" s="4"/>
      <c r="H147" s="4"/>
    </row>
    <row r="148" spans="1:18" x14ac:dyDescent="0.15">
      <c r="A148" s="4"/>
      <c r="B148" s="4"/>
      <c r="C148" s="4"/>
      <c r="D148" s="4"/>
      <c r="E148" s="4"/>
      <c r="F148" s="4"/>
      <c r="G148" s="4"/>
      <c r="H148" s="4"/>
    </row>
    <row r="149" spans="1:18" x14ac:dyDescent="0.15">
      <c r="A149" s="4"/>
      <c r="B149" s="4"/>
      <c r="C149" s="4"/>
      <c r="D149" s="4"/>
      <c r="E149" s="4"/>
      <c r="F149" s="4"/>
      <c r="G149" s="4"/>
      <c r="H149" s="4"/>
    </row>
    <row r="150" spans="1:18" x14ac:dyDescent="0.15">
      <c r="A150" s="4" t="s">
        <v>4</v>
      </c>
      <c r="B150" s="4"/>
      <c r="C150" s="4"/>
      <c r="D150" s="4"/>
      <c r="E150" s="4"/>
      <c r="F150" s="4"/>
      <c r="G150" s="4"/>
      <c r="H150" s="4"/>
    </row>
    <row r="151" spans="1:18" x14ac:dyDescent="0.15">
      <c r="A151" s="4" t="s">
        <v>10</v>
      </c>
      <c r="B151" s="4" t="s">
        <v>72</v>
      </c>
      <c r="C151" s="4"/>
      <c r="D151" s="4" t="s">
        <v>28</v>
      </c>
      <c r="E151" s="4"/>
      <c r="F151" t="s">
        <v>566</v>
      </c>
      <c r="G151" t="s">
        <v>567</v>
      </c>
      <c r="H151" t="s">
        <v>568</v>
      </c>
      <c r="I151" t="s">
        <v>569</v>
      </c>
      <c r="J151" t="s">
        <v>570</v>
      </c>
      <c r="K151" t="s">
        <v>571</v>
      </c>
      <c r="L151" t="s">
        <v>572</v>
      </c>
      <c r="M151" t="s">
        <v>573</v>
      </c>
      <c r="N151" t="s">
        <v>339</v>
      </c>
      <c r="O151" t="s">
        <v>574</v>
      </c>
      <c r="P151" t="s">
        <v>159</v>
      </c>
      <c r="Q151" t="s">
        <v>575</v>
      </c>
      <c r="R151" t="s">
        <v>576</v>
      </c>
    </row>
    <row r="152" spans="1:18" x14ac:dyDescent="0.15">
      <c r="A152" s="4" t="s">
        <v>11</v>
      </c>
      <c r="B152" s="4" t="s">
        <v>110</v>
      </c>
      <c r="C152" s="4"/>
      <c r="D152" s="4" t="s">
        <v>33</v>
      </c>
      <c r="E152" s="4"/>
      <c r="F152" t="s">
        <v>577</v>
      </c>
      <c r="G152" t="s">
        <v>578</v>
      </c>
      <c r="H152" t="s">
        <v>579</v>
      </c>
      <c r="I152" t="s">
        <v>580</v>
      </c>
      <c r="J152" t="s">
        <v>581</v>
      </c>
      <c r="K152" t="s">
        <v>582</v>
      </c>
      <c r="L152" t="s">
        <v>151</v>
      </c>
      <c r="M152" t="s">
        <v>583</v>
      </c>
      <c r="N152" t="s">
        <v>584</v>
      </c>
    </row>
    <row r="153" spans="1:18" x14ac:dyDescent="0.15">
      <c r="A153" s="4" t="s">
        <v>12</v>
      </c>
      <c r="B153" s="4" t="s">
        <v>76</v>
      </c>
      <c r="C153" s="4"/>
      <c r="D153" s="4" t="s">
        <v>81</v>
      </c>
      <c r="E153" s="4"/>
      <c r="F153" t="s">
        <v>600</v>
      </c>
      <c r="G153" t="s">
        <v>601</v>
      </c>
      <c r="H153" t="s">
        <v>602</v>
      </c>
      <c r="I153" t="s">
        <v>339</v>
      </c>
      <c r="J153" t="s">
        <v>603</v>
      </c>
      <c r="K153" t="s">
        <v>317</v>
      </c>
      <c r="L153" t="s">
        <v>159</v>
      </c>
      <c r="M153" t="s">
        <v>604</v>
      </c>
    </row>
    <row r="154" spans="1:18" x14ac:dyDescent="0.15">
      <c r="A154" s="4" t="s">
        <v>13</v>
      </c>
      <c r="B154" s="4" t="s">
        <v>113</v>
      </c>
      <c r="C154" s="4"/>
      <c r="D154" s="4" t="s">
        <v>48</v>
      </c>
      <c r="E154" s="4"/>
      <c r="F154" t="s">
        <v>585</v>
      </c>
      <c r="G154" t="s">
        <v>586</v>
      </c>
      <c r="H154" t="s">
        <v>587</v>
      </c>
      <c r="I154" t="s">
        <v>588</v>
      </c>
      <c r="J154" t="s">
        <v>379</v>
      </c>
      <c r="K154" t="s">
        <v>589</v>
      </c>
    </row>
    <row r="155" spans="1:18" x14ac:dyDescent="0.15">
      <c r="A155" s="4" t="s">
        <v>13</v>
      </c>
      <c r="B155" s="4" t="s">
        <v>79</v>
      </c>
      <c r="C155" s="4"/>
      <c r="D155" s="4" t="s">
        <v>48</v>
      </c>
      <c r="E155" s="4"/>
      <c r="F155" t="s">
        <v>596</v>
      </c>
      <c r="G155" t="s">
        <v>597</v>
      </c>
      <c r="H155" t="s">
        <v>598</v>
      </c>
      <c r="I155" t="s">
        <v>369</v>
      </c>
      <c r="J155" t="s">
        <v>599</v>
      </c>
      <c r="K155" t="s">
        <v>159</v>
      </c>
    </row>
    <row r="156" spans="1:18" x14ac:dyDescent="0.15">
      <c r="A156" s="4" t="s">
        <v>15</v>
      </c>
      <c r="B156" s="4" t="s">
        <v>84</v>
      </c>
      <c r="C156" s="4"/>
      <c r="D156" s="4" t="s">
        <v>35</v>
      </c>
      <c r="E156" s="4"/>
      <c r="F156" t="s">
        <v>607</v>
      </c>
      <c r="G156" t="s">
        <v>608</v>
      </c>
      <c r="H156" t="s">
        <v>609</v>
      </c>
      <c r="I156" t="s">
        <v>610</v>
      </c>
      <c r="J156" t="s">
        <v>208</v>
      </c>
    </row>
    <row r="157" spans="1:18" x14ac:dyDescent="0.15">
      <c r="A157" s="4" t="s">
        <v>15</v>
      </c>
      <c r="B157" s="4" t="s">
        <v>132</v>
      </c>
      <c r="C157" s="4"/>
      <c r="D157" s="4" t="s">
        <v>35</v>
      </c>
      <c r="E157" s="4"/>
      <c r="F157" t="s">
        <v>590</v>
      </c>
      <c r="G157" t="s">
        <v>591</v>
      </c>
      <c r="H157" t="s">
        <v>592</v>
      </c>
      <c r="I157" t="s">
        <v>593</v>
      </c>
      <c r="J157" t="s">
        <v>498</v>
      </c>
    </row>
    <row r="158" spans="1:18" x14ac:dyDescent="0.15">
      <c r="A158" s="4" t="s">
        <v>17</v>
      </c>
      <c r="B158" s="4" t="s">
        <v>85</v>
      </c>
      <c r="C158" s="4"/>
      <c r="D158" s="4" t="s">
        <v>41</v>
      </c>
      <c r="E158" s="4"/>
      <c r="F158" t="s">
        <v>611</v>
      </c>
      <c r="G158" t="s">
        <v>612</v>
      </c>
      <c r="H158" s="4"/>
    </row>
    <row r="159" spans="1:18" x14ac:dyDescent="0.15">
      <c r="A159" s="4" t="s">
        <v>18</v>
      </c>
      <c r="B159" s="4" t="s">
        <v>133</v>
      </c>
      <c r="C159" s="4"/>
      <c r="D159" s="4" t="s">
        <v>39</v>
      </c>
      <c r="E159" s="4"/>
      <c r="F159" t="s">
        <v>594</v>
      </c>
      <c r="G159"/>
      <c r="H159" s="4"/>
    </row>
    <row r="160" spans="1:18" x14ac:dyDescent="0.15">
      <c r="A160" s="4" t="s">
        <v>18</v>
      </c>
      <c r="B160" s="4" t="s">
        <v>111</v>
      </c>
      <c r="C160" s="4"/>
      <c r="D160" s="4" t="s">
        <v>39</v>
      </c>
      <c r="E160" s="4"/>
      <c r="F160" t="s">
        <v>595</v>
      </c>
      <c r="G160"/>
      <c r="H160" s="4"/>
    </row>
    <row r="161" spans="1:12" x14ac:dyDescent="0.15">
      <c r="A161" s="4" t="s">
        <v>18</v>
      </c>
      <c r="B161" s="4" t="s">
        <v>83</v>
      </c>
      <c r="C161" s="4"/>
      <c r="D161" s="4" t="s">
        <v>39</v>
      </c>
      <c r="E161" s="4"/>
      <c r="F161" t="s">
        <v>613</v>
      </c>
      <c r="G161" s="4"/>
      <c r="H161" s="4"/>
    </row>
    <row r="162" spans="1:12" x14ac:dyDescent="0.15">
      <c r="A162" s="4" t="s">
        <v>18</v>
      </c>
      <c r="B162" s="4" t="s">
        <v>134</v>
      </c>
      <c r="C162" s="4"/>
      <c r="D162" s="4" t="s">
        <v>39</v>
      </c>
      <c r="E162" s="4"/>
      <c r="F162" t="s">
        <v>614</v>
      </c>
      <c r="G162" s="4"/>
      <c r="H162" s="4"/>
    </row>
    <row r="163" spans="1:12" x14ac:dyDescent="0.15">
      <c r="A163" s="4" t="s">
        <v>18</v>
      </c>
      <c r="B163" s="4" t="s">
        <v>135</v>
      </c>
      <c r="C163" s="4"/>
      <c r="D163" s="4" t="s">
        <v>39</v>
      </c>
      <c r="E163" s="4"/>
      <c r="F163" s="5" t="s">
        <v>605</v>
      </c>
      <c r="G163" s="4"/>
      <c r="H163" s="4"/>
    </row>
    <row r="164" spans="1:12" x14ac:dyDescent="0.15">
      <c r="A164" s="4" t="s">
        <v>18</v>
      </c>
      <c r="B164" s="4" t="s">
        <v>136</v>
      </c>
      <c r="C164" s="4"/>
      <c r="D164" s="4" t="s">
        <v>39</v>
      </c>
      <c r="E164" s="4"/>
      <c r="F164" t="s">
        <v>606</v>
      </c>
      <c r="G164" s="4"/>
      <c r="H164" s="4"/>
    </row>
    <row r="165" spans="1:12" x14ac:dyDescent="0.15">
      <c r="A165" s="4"/>
      <c r="B165" s="4"/>
      <c r="C165" s="4"/>
      <c r="D165" s="4"/>
      <c r="E165" s="4"/>
      <c r="F165" s="4"/>
      <c r="G165" s="4"/>
      <c r="H165" s="4"/>
    </row>
    <row r="166" spans="1:12" x14ac:dyDescent="0.15">
      <c r="A166" s="4" t="s">
        <v>5</v>
      </c>
      <c r="B166" s="4"/>
      <c r="C166" s="4"/>
      <c r="D166" s="4"/>
      <c r="E166" s="4"/>
      <c r="F166" s="4"/>
      <c r="G166" s="4"/>
      <c r="H166" s="4"/>
    </row>
    <row r="167" spans="1:12" x14ac:dyDescent="0.15">
      <c r="A167" s="4" t="s">
        <v>10</v>
      </c>
      <c r="B167" s="4" t="s">
        <v>24</v>
      </c>
      <c r="C167" s="4"/>
      <c r="D167" s="4" t="s">
        <v>53</v>
      </c>
      <c r="E167" s="4"/>
      <c r="F167" t="s">
        <v>615</v>
      </c>
      <c r="G167" t="s">
        <v>616</v>
      </c>
      <c r="H167" t="s">
        <v>617</v>
      </c>
      <c r="I167" t="s">
        <v>419</v>
      </c>
      <c r="J167" t="s">
        <v>498</v>
      </c>
      <c r="K167" t="s">
        <v>618</v>
      </c>
      <c r="L167" t="s">
        <v>619</v>
      </c>
    </row>
    <row r="168" spans="1:12" x14ac:dyDescent="0.15">
      <c r="A168" s="4" t="s">
        <v>11</v>
      </c>
      <c r="B168" s="4" t="s">
        <v>30</v>
      </c>
      <c r="C168" s="4"/>
      <c r="D168" s="4" t="s">
        <v>37</v>
      </c>
      <c r="E168" s="4"/>
      <c r="F168" t="s">
        <v>620</v>
      </c>
      <c r="G168" t="s">
        <v>619</v>
      </c>
      <c r="H168" t="s">
        <v>621</v>
      </c>
      <c r="I168" t="s">
        <v>622</v>
      </c>
    </row>
    <row r="169" spans="1:12" x14ac:dyDescent="0.15">
      <c r="A169" s="4" t="s">
        <v>11</v>
      </c>
      <c r="B169" s="4" t="s">
        <v>46</v>
      </c>
      <c r="C169" s="4"/>
      <c r="D169" s="4" t="s">
        <v>37</v>
      </c>
      <c r="E169" s="4"/>
      <c r="F169" t="s">
        <v>454</v>
      </c>
      <c r="G169" t="s">
        <v>623</v>
      </c>
      <c r="H169" t="s">
        <v>493</v>
      </c>
      <c r="I169" t="s">
        <v>624</v>
      </c>
    </row>
    <row r="170" spans="1:12" x14ac:dyDescent="0.15">
      <c r="A170" s="4" t="s">
        <v>13</v>
      </c>
      <c r="B170" s="4" t="s">
        <v>49</v>
      </c>
      <c r="C170" s="4"/>
      <c r="D170" s="4" t="s">
        <v>39</v>
      </c>
      <c r="E170" s="4"/>
      <c r="F170" t="s">
        <v>625</v>
      </c>
      <c r="G170" t="s">
        <v>626</v>
      </c>
      <c r="H170" s="4"/>
    </row>
    <row r="171" spans="1:12" x14ac:dyDescent="0.15">
      <c r="A171" s="4" t="s">
        <v>14</v>
      </c>
      <c r="B171" s="4" t="s">
        <v>27</v>
      </c>
      <c r="C171" s="4"/>
      <c r="D171" s="4" t="s">
        <v>128</v>
      </c>
      <c r="E171" s="4"/>
      <c r="F171" t="s">
        <v>627</v>
      </c>
      <c r="G171" s="4"/>
      <c r="H171" s="4"/>
    </row>
    <row r="172" spans="1:12" x14ac:dyDescent="0.15">
      <c r="A172" s="4" t="s">
        <v>14</v>
      </c>
      <c r="B172" s="4" t="s">
        <v>120</v>
      </c>
      <c r="C172" s="4"/>
      <c r="D172" s="4" t="s">
        <v>128</v>
      </c>
      <c r="E172" s="4"/>
      <c r="F172" s="5" t="s">
        <v>628</v>
      </c>
      <c r="G172" s="4"/>
      <c r="H172" s="4"/>
    </row>
    <row r="173" spans="1:12" x14ac:dyDescent="0.15">
      <c r="A173" s="4"/>
      <c r="B173" s="4"/>
      <c r="C173" s="4"/>
      <c r="D173" s="4"/>
      <c r="E173" s="4"/>
      <c r="F173" s="4"/>
      <c r="G173" s="4"/>
      <c r="H173" s="4"/>
    </row>
    <row r="174" spans="1:12" x14ac:dyDescent="0.15">
      <c r="A174" s="4"/>
      <c r="B174" s="4"/>
      <c r="C174" s="4"/>
      <c r="D174" s="4"/>
      <c r="E174" s="4"/>
      <c r="F174" s="4"/>
      <c r="G174" s="4"/>
      <c r="H174" s="4"/>
    </row>
    <row r="175" spans="1:12" x14ac:dyDescent="0.15">
      <c r="A175" s="4"/>
      <c r="B175" s="4"/>
      <c r="C175" s="4"/>
      <c r="D175" s="4"/>
      <c r="E175" s="4"/>
      <c r="F175" s="4"/>
      <c r="G175" s="4"/>
      <c r="H175" s="4"/>
    </row>
    <row r="176" spans="1:12" x14ac:dyDescent="0.15">
      <c r="A176" s="4"/>
      <c r="B176" s="4"/>
      <c r="C176" s="4"/>
      <c r="D176" s="4"/>
      <c r="E176" s="4"/>
      <c r="F176" s="4"/>
      <c r="G176" s="4"/>
      <c r="H176" s="4"/>
    </row>
    <row r="177" spans="1:11" x14ac:dyDescent="0.15">
      <c r="A177" s="4" t="s">
        <v>6</v>
      </c>
      <c r="B177" s="4"/>
      <c r="C177" s="4"/>
      <c r="D177" s="4"/>
      <c r="E177" s="4"/>
      <c r="F177" s="4"/>
      <c r="G177" s="4"/>
      <c r="H177" s="4"/>
    </row>
    <row r="178" spans="1:11" x14ac:dyDescent="0.15">
      <c r="A178" s="4" t="s">
        <v>10</v>
      </c>
      <c r="B178" s="4" t="s">
        <v>117</v>
      </c>
      <c r="C178" s="4"/>
      <c r="D178" s="4"/>
      <c r="E178" s="4" t="s">
        <v>48</v>
      </c>
      <c r="F178" t="s">
        <v>632</v>
      </c>
      <c r="G178" t="s">
        <v>633</v>
      </c>
      <c r="H178" t="s">
        <v>634</v>
      </c>
      <c r="I178" t="s">
        <v>635</v>
      </c>
      <c r="J178" t="s">
        <v>636</v>
      </c>
      <c r="K178" t="s">
        <v>637</v>
      </c>
    </row>
    <row r="179" spans="1:11" x14ac:dyDescent="0.15">
      <c r="A179" s="4" t="s">
        <v>11</v>
      </c>
      <c r="B179" s="4" t="s">
        <v>88</v>
      </c>
      <c r="C179" s="4"/>
      <c r="D179" s="4"/>
      <c r="E179" s="4" t="s">
        <v>39</v>
      </c>
      <c r="F179" t="s">
        <v>630</v>
      </c>
      <c r="G179" t="s">
        <v>631</v>
      </c>
      <c r="H179" s="4"/>
    </row>
    <row r="180" spans="1:11" x14ac:dyDescent="0.15">
      <c r="A180" s="4" t="s">
        <v>11</v>
      </c>
      <c r="B180" s="4" t="s">
        <v>91</v>
      </c>
      <c r="C180" s="4"/>
      <c r="D180" s="4"/>
      <c r="E180" s="4" t="s">
        <v>39</v>
      </c>
      <c r="F180" t="s">
        <v>638</v>
      </c>
      <c r="G180" t="s">
        <v>639</v>
      </c>
      <c r="H180" s="4"/>
    </row>
    <row r="181" spans="1:11" x14ac:dyDescent="0.15">
      <c r="A181" s="4" t="s">
        <v>13</v>
      </c>
      <c r="B181" s="4" t="s">
        <v>137</v>
      </c>
      <c r="C181" s="4"/>
      <c r="D181" s="4"/>
      <c r="E181" s="4" t="s">
        <v>128</v>
      </c>
      <c r="F181" t="s">
        <v>640</v>
      </c>
      <c r="G181" s="4"/>
      <c r="H181" s="4"/>
    </row>
    <row r="182" spans="1:11" x14ac:dyDescent="0.15">
      <c r="A182" s="4" t="s">
        <v>13</v>
      </c>
      <c r="B182" s="4" t="s">
        <v>89</v>
      </c>
      <c r="C182" s="4"/>
      <c r="D182" s="4"/>
      <c r="E182" s="4" t="s">
        <v>128</v>
      </c>
      <c r="F182" t="s">
        <v>641</v>
      </c>
      <c r="G182" s="4"/>
      <c r="H182" s="4"/>
    </row>
    <row r="183" spans="1:11" x14ac:dyDescent="0.15">
      <c r="A183" s="4" t="s">
        <v>13</v>
      </c>
      <c r="B183" s="4" t="s">
        <v>138</v>
      </c>
      <c r="C183" s="4"/>
      <c r="D183" s="4"/>
      <c r="E183" s="4" t="s">
        <v>128</v>
      </c>
      <c r="F183" t="s">
        <v>629</v>
      </c>
      <c r="G183" s="4"/>
      <c r="H183" s="4"/>
    </row>
    <row r="184" spans="1:11" x14ac:dyDescent="0.15">
      <c r="A184" s="4" t="s">
        <v>13</v>
      </c>
      <c r="B184" s="4" t="s">
        <v>139</v>
      </c>
      <c r="C184" s="4"/>
      <c r="D184" s="4"/>
      <c r="E184" s="4" t="s">
        <v>128</v>
      </c>
      <c r="F184" t="s">
        <v>642</v>
      </c>
      <c r="G184" s="4"/>
      <c r="H184" s="4"/>
    </row>
  </sheetData>
  <mergeCells count="2">
    <mergeCell ref="A2:L2"/>
    <mergeCell ref="A95:H95"/>
  </mergeCells>
  <phoneticPr fontId="1"/>
  <pageMargins left="0.23622047244094491" right="0.23622047244094491" top="0.35433070866141736" bottom="0.35433070866141736" header="0.31496062992125984" footer="0.31496062992125984"/>
  <pageSetup paperSize="9" scale="30" fitToWidth="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アンケート結果</vt:lpstr>
      <vt:lpstr>選んだ理由</vt:lpstr>
      <vt:lpst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taichi</dc:creator>
  <cp:lastModifiedBy>taichi</cp:lastModifiedBy>
  <cp:lastPrinted>2018-09-11T13:29:15Z</cp:lastPrinted>
  <dcterms:created xsi:type="dcterms:W3CDTF">2018-09-01T23:35:32Z</dcterms:created>
  <dcterms:modified xsi:type="dcterms:W3CDTF">2018-09-11T13:40:59Z</dcterms:modified>
</cp:coreProperties>
</file>